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D.1.4.1 - vytápění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'D.1.4.1 - vytápění'!$C$128:$K$198</definedName>
    <definedName name="_xlnm.Print_Area" localSheetId="1">'D.1.4.1 - vytápění'!$C$4:$J$76,'D.1.4.1 - vytápění'!$C$82:$J$110,'D.1.4.1 - vytápění'!$C$116:$K$198</definedName>
    <definedName name="_xlnm.Print_Titles" localSheetId="1">'D.1.4.1 - vytápění'!$128:$128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98"/>
  <c r="BH198"/>
  <c r="BG198"/>
  <c r="BF198"/>
  <c r="T198"/>
  <c r="T197"/>
  <c r="R198"/>
  <c r="R197"/>
  <c r="P198"/>
  <c r="P197"/>
  <c r="BI196"/>
  <c r="BH196"/>
  <c r="BG196"/>
  <c r="BF196"/>
  <c r="T196"/>
  <c r="T195"/>
  <c r="R196"/>
  <c r="R195"/>
  <c r="P196"/>
  <c r="P195"/>
  <c r="BI194"/>
  <c r="BH194"/>
  <c r="BG194"/>
  <c r="BF194"/>
  <c r="T194"/>
  <c r="T193"/>
  <c r="T192"/>
  <c r="R194"/>
  <c r="R193"/>
  <c r="R192"/>
  <c r="P194"/>
  <c r="P193"/>
  <c r="P192"/>
  <c r="BI191"/>
  <c r="BH191"/>
  <c r="BG191"/>
  <c r="BF191"/>
  <c r="T191"/>
  <c r="T190"/>
  <c r="R191"/>
  <c r="R190"/>
  <c r="P191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R133"/>
  <c r="P133"/>
  <c r="BI132"/>
  <c r="BH132"/>
  <c r="BG132"/>
  <c r="BF132"/>
  <c r="T132"/>
  <c r="R132"/>
  <c r="P132"/>
  <c r="F123"/>
  <c r="E121"/>
  <c r="F89"/>
  <c r="E87"/>
  <c r="J24"/>
  <c r="E24"/>
  <c r="J126"/>
  <c r="J23"/>
  <c r="J21"/>
  <c r="E21"/>
  <c r="J91"/>
  <c r="J20"/>
  <c r="J18"/>
  <c r="E18"/>
  <c r="F126"/>
  <c r="J17"/>
  <c r="J15"/>
  <c r="E15"/>
  <c r="F91"/>
  <c r="J14"/>
  <c r="J12"/>
  <c r="J123"/>
  <c r="E7"/>
  <c r="E85"/>
  <c i="1" r="L90"/>
  <c r="AM90"/>
  <c r="AM89"/>
  <c r="L89"/>
  <c r="AM87"/>
  <c r="L87"/>
  <c r="L85"/>
  <c r="L84"/>
  <c i="2" r="F35"/>
  <c r="BK165"/>
  <c r="J151"/>
  <c r="J138"/>
  <c r="J198"/>
  <c r="J189"/>
  <c r="BK170"/>
  <c r="BK159"/>
  <c r="J133"/>
  <c r="J177"/>
  <c r="J153"/>
  <c r="J188"/>
  <c r="J181"/>
  <c r="J172"/>
  <c r="J167"/>
  <c r="J159"/>
  <c r="J152"/>
  <c r="BK142"/>
  <c r="J137"/>
  <c r="J196"/>
  <c r="BK191"/>
  <c r="J185"/>
  <c r="BK181"/>
  <c r="BK173"/>
  <c r="J170"/>
  <c r="BK156"/>
  <c r="J143"/>
  <c r="BK188"/>
  <c r="J149"/>
  <c r="J178"/>
  <c r="J163"/>
  <c i="1" r="AS94"/>
  <c i="2" r="BK186"/>
  <c r="BK178"/>
  <c r="BK169"/>
  <c r="J166"/>
  <c r="J160"/>
  <c r="J158"/>
  <c r="BK143"/>
  <c r="BK132"/>
  <c r="BK194"/>
  <c r="BK189"/>
  <c r="BK184"/>
  <c r="J174"/>
  <c r="BK171"/>
  <c r="BK161"/>
  <c r="J147"/>
  <c r="J34"/>
  <c r="BK177"/>
  <c r="BK151"/>
  <c r="BK183"/>
  <c r="J173"/>
  <c r="J142"/>
  <c r="F37"/>
  <c r="BK196"/>
  <c r="J191"/>
  <c r="BK185"/>
  <c r="J182"/>
  <c r="J175"/>
  <c r="BK172"/>
  <c r="BK166"/>
  <c r="BK152"/>
  <c r="J148"/>
  <c r="J136"/>
  <c r="BK198"/>
  <c r="J171"/>
  <c r="BK160"/>
  <c r="BK145"/>
  <c r="J186"/>
  <c r="BK174"/>
  <c r="BK147"/>
  <c r="BK137"/>
  <c r="BK175"/>
  <c r="BK153"/>
  <c r="BK136"/>
  <c r="BK180"/>
  <c r="BK149"/>
  <c r="BK133"/>
  <c r="J194"/>
  <c r="J183"/>
  <c r="J179"/>
  <c r="J162"/>
  <c r="BK150"/>
  <c r="J140"/>
  <c r="J176"/>
  <c r="J165"/>
  <c r="J156"/>
  <c r="F34"/>
  <c r="J184"/>
  <c r="BK162"/>
  <c r="BK148"/>
  <c r="BK187"/>
  <c r="J169"/>
  <c r="BK138"/>
  <c r="BK167"/>
  <c r="BK154"/>
  <c r="J132"/>
  <c r="BK179"/>
  <c r="BK168"/>
  <c r="J145"/>
  <c r="J187"/>
  <c r="J180"/>
  <c r="BK176"/>
  <c r="J168"/>
  <c r="J161"/>
  <c r="J154"/>
  <c r="BK140"/>
  <c r="F36"/>
  <c r="BK163"/>
  <c r="J150"/>
  <c r="BK182"/>
  <c r="BK158"/>
  <c l="1" r="BK135"/>
  <c r="BK134"/>
  <c r="J134"/>
  <c r="J99"/>
  <c r="BK131"/>
  <c r="J131"/>
  <c r="J98"/>
  <c r="P135"/>
  <c r="R144"/>
  <c r="R139"/>
  <c r="T144"/>
  <c r="T131"/>
  <c r="T130"/>
  <c r="BK144"/>
  <c r="J144"/>
  <c r="J102"/>
  <c r="BK155"/>
  <c r="J155"/>
  <c r="J103"/>
  <c r="R131"/>
  <c r="R130"/>
  <c r="T164"/>
  <c r="P155"/>
  <c r="P139"/>
  <c r="R164"/>
  <c r="P131"/>
  <c r="P130"/>
  <c r="T135"/>
  <c r="T139"/>
  <c r="R155"/>
  <c r="R135"/>
  <c r="P164"/>
  <c r="BK164"/>
  <c r="J164"/>
  <c r="J104"/>
  <c r="BK139"/>
  <c r="J139"/>
  <c r="J101"/>
  <c r="P144"/>
  <c r="T155"/>
  <c r="BK193"/>
  <c r="J193"/>
  <c r="J107"/>
  <c r="BK195"/>
  <c r="J195"/>
  <c r="J108"/>
  <c r="BK190"/>
  <c r="J190"/>
  <c r="J105"/>
  <c r="BK197"/>
  <c r="J197"/>
  <c r="J109"/>
  <c r="J92"/>
  <c r="F125"/>
  <c r="BE136"/>
  <c r="BE140"/>
  <c r="BE143"/>
  <c r="BE148"/>
  <c r="BE150"/>
  <c r="BE152"/>
  <c r="BE159"/>
  <c r="BE166"/>
  <c r="BE170"/>
  <c r="BE172"/>
  <c r="BE175"/>
  <c r="BE181"/>
  <c r="BE186"/>
  <c r="F92"/>
  <c r="BE137"/>
  <c r="BE151"/>
  <c r="BE160"/>
  <c r="BE168"/>
  <c r="BE169"/>
  <c r="BE171"/>
  <c r="BE178"/>
  <c r="BE180"/>
  <c r="BE182"/>
  <c r="BE184"/>
  <c r="BE187"/>
  <c i="1" r="BC95"/>
  <c r="BB95"/>
  <c i="2" r="J89"/>
  <c r="E119"/>
  <c r="J125"/>
  <c r="BE142"/>
  <c r="BE145"/>
  <c r="BE149"/>
  <c r="BE153"/>
  <c r="BE162"/>
  <c r="BE163"/>
  <c r="BE165"/>
  <c r="BE167"/>
  <c r="BE177"/>
  <c r="BE183"/>
  <c r="BE189"/>
  <c r="BE191"/>
  <c r="BE194"/>
  <c r="BE196"/>
  <c i="1" r="AW95"/>
  <c i="2" r="BE132"/>
  <c r="BE133"/>
  <c r="BE138"/>
  <c r="BE147"/>
  <c r="BE154"/>
  <c r="BE156"/>
  <c r="BE158"/>
  <c r="BE161"/>
  <c r="BE173"/>
  <c r="BE174"/>
  <c r="BE176"/>
  <c r="BE179"/>
  <c r="BE185"/>
  <c r="BE188"/>
  <c i="1" r="BA95"/>
  <c i="2" r="BE198"/>
  <c i="1" r="BD95"/>
  <c r="BC94"/>
  <c r="AY94"/>
  <c r="BB94"/>
  <c r="W31"/>
  <c r="BD94"/>
  <c r="W33"/>
  <c r="BA94"/>
  <c r="W30"/>
  <c i="2" l="1" r="T134"/>
  <c r="T129"/>
  <c r="P134"/>
  <c r="P129"/>
  <c i="1" r="AU95"/>
  <c i="2" r="R134"/>
  <c r="R129"/>
  <c r="J135"/>
  <c r="J100"/>
  <c r="BK130"/>
  <c r="BK129"/>
  <c r="J129"/>
  <c r="J96"/>
  <c r="BK192"/>
  <c r="J192"/>
  <c r="J106"/>
  <c i="1" r="W32"/>
  <c i="2" r="J33"/>
  <c i="1" r="AV95"/>
  <c r="AT95"/>
  <c r="AW94"/>
  <c r="AK30"/>
  <c i="2" r="F33"/>
  <c i="1" r="AZ95"/>
  <c r="AZ94"/>
  <c r="AV94"/>
  <c r="AK29"/>
  <c r="AX94"/>
  <c r="AU94"/>
  <c i="2" l="1" r="J130"/>
  <c r="J97"/>
  <c r="J30"/>
  <c i="1" r="AG95"/>
  <c r="AG94"/>
  <c r="AK26"/>
  <c r="AK35"/>
  <c r="AT94"/>
  <c r="W29"/>
  <c i="2" l="1" r="J39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<sst xmlns="http://schemas.openxmlformats.org/spreadsheetml/2006/main">
  <si>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</si>
  <si>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</si>
  <si>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</si>
  <si>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</si>
  <si>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{4aecb1b2-bfa1-472d-ac57-b8be58649b68}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</si>
  <si>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</si>
  <si>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</si>
  <si>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</si>
  <si>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</si>
  <si>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</si>
  <si>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</si>
  <si>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</si>
  <si>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</si>
  <si>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</si>
  <si>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POL_003_v1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</si>
  <si>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</si>
  <si>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</si>
  <si>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vytápění ZŠ Karlov, varianta 1 s vytápěným podkrovím</t>
  </si>
  <si>
    <t>KSO:</t>
  </si>
  <si>
    <t>CC-CZ:</t>
  </si>
  <si>
    <t>Místo:</t>
  </si>
  <si>
    <t>č.p. 372, na pozemku st.p. 1289</t>
  </si>
  <si>
    <t>Datum:</t>
  </si>
  <si>
    <t>5. 10. 2022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</si>
  <si>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</si>
  <si>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</si>
  <si>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</si>
  <si>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</si>
  <si>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</si>
  <si>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</si>
  <si>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</si>
  <si>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</si>
  <si>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</si>
  <si>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</si>
  <si>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</si>
  <si>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</si>
  <si>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</si>
  <si>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</si>
  <si>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</si>
  <si>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</si>
  <si>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</si>
  <si>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</si>
  <si>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</si>
  <si>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</si>
  <si>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</si>
  <si>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</si>
  <si>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</si>
  <si>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</si>
  <si>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</si>
  <si>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</si>
  <si>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</si>
  <si>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</si>
  <si>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</si>
  <si>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</si>
  <si>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</si>
  <si>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</si>
  <si>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</si>
  <si>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</si>
  <si>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</si>
  <si>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</si>
  <si>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</si>
  <si>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</si>
  <si>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</si>
  <si>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</si>
  <si>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</si>
  <si>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</si>
  <si>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</si>
  <si>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</si>
  <si>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</si>
  <si>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</si>
  <si>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</si>
  <si>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</si>
  <si>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</si>
  <si>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</si>
  <si>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</si>
  <si>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</si>
  <si>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</si>
  <si>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</si>
  <si>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</si>
  <si>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D.1.4.1</t>
  </si>
  <si>
    <t>vytápění</t>
  </si>
  <si>
    <t>STA</t>
  </si>
  <si>
    <t>1</t>
  </si>
  <si>
    <t>{a49d2a4b-2e0b-4de1-b3c4-b68713478169}</t>
  </si>
  <si>
    <t>2</t>
  </si>
  <si>
    <t>KRYCÍ LIST SOUPISU PRACÍ</t>
  </si>
  <si>
    <t>Objekt:</t>
  </si>
  <si>
    <t>D.1.4.1 - vytápění</t>
  </si>
  <si>
    <t xml:space="preserve">Zpracováno dle metodiky ÚRS s maximálním zatříděním položek (popisu činností) dle Třídníku stavebních konstrukcí a prací. Položky, které databáze neobsahuje, oceněny dle brutto ceníků příslušných dodavatelů.  Jsou-li ve výkazu výměr uvedeny odkazy na firmy, názvy nebo specifická označení výrobků apod., jsou takové odkazy pouze informativní a slouží pouze pro určení technické úrovně a provozních parametrů. Z zhotoviteli umožňují v souladu s §182, zákona č. 134/2016 Sb. o veřejných zakázkách použít i jiných kvalitativně a technicky obdobných zařízení, která mají podobnou nebo minimálně stejnou kvalitu, účinnost a výkon, parametry použití, ev. hlučnost (která bezpodmínečně splňuje platné hygienické normy).   Celková množství u jednotlivých položek (kusy, metry) byla odměřena a sečtena digitálně z výkresů.    Nabídková cena musí zahrnovat nejen přípravu, dodávku, dopravu a montáž, ale i veškeré související náklady, spojené s realizací, od zadání po předání stavby do užívání, včetně nákladů na koordinaci, uvedení do provozu, dokončovací práce, údržbu do doby předání, potřebné zkoušky a atesty, odstranění závad, předání dokladů o skutečném provedení, dokladů nutných pro kolaudační řízení aj.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</si>
  <si>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</si>
  <si>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</si>
  <si>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</si>
  <si>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</si>
  <si>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</si>
  <si>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</si>
  <si>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</si>
  <si>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</si>
  <si>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713 - Izolace tepelné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</si>
  <si>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</si>
  <si>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</si>
  <si>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</si>
  <si>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</si>
  <si>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</si>
  <si>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</si>
  <si>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</si>
  <si>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</si>
  <si>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</si>
  <si>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</si>
  <si>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</si>
  <si>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</si>
  <si>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</si>
  <si>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</si>
  <si>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</si>
  <si>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</si>
  <si>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</si>
  <si>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</si>
  <si>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</si>
  <si>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</si>
  <si>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</si>
  <si>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</si>
  <si>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</si>
  <si>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</si>
  <si>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</si>
  <si>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</si>
  <si>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</si>
  <si>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</si>
  <si>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961R00100</t>
  </si>
  <si>
    <t>Demontáž obkladů a zpětná montáž dřevěných obkladů cca 1-2 m2</t>
  </si>
  <si>
    <t>soubor</t>
  </si>
  <si>
    <t>4</t>
  </si>
  <si>
    <t>-1049800219</t>
  </si>
  <si>
    <t>961R00200</t>
  </si>
  <si>
    <t xml:space="preserve">Lišta pro ochranu potrubí, ocelová lišta cca 60/35 mm pro zakrytování vedení potrubí _x000d_
</t>
  </si>
  <si>
    <t>m</t>
  </si>
  <si>
    <t>1687344426</t>
  </si>
  <si>
    <t>PSV</t>
  </si>
  <si>
    <t>Práce a dodávky PSV</t>
  </si>
  <si>
    <t>713</t>
  </si>
  <si>
    <t>Izolace tepelné</t>
  </si>
  <si>
    <t>3</t>
  </si>
  <si>
    <t>713463131</t>
  </si>
  <si>
    <t>Montáž izolace tepelné potrubí a ohybů tvarovkami nebo deskami potrubními pouzdry bez povrchové úpravy (izolační materiál ve specifikaci) přilepenými v příčných a podélných spojích izolace potrubí jednovrstvá, tloušťky izolace do 25 mm</t>
  </si>
  <si>
    <t>CS ÚRS 2022 02</t>
  </si>
  <si>
    <t>16</t>
  </si>
  <si>
    <t>1712137883</t>
  </si>
  <si>
    <t>M</t>
  </si>
  <si>
    <t>28377106</t>
  </si>
  <si>
    <t>pouzdro izolační potrubní z pěnového polyetylenu 18/20mm</t>
  </si>
  <si>
    <t>32</t>
  </si>
  <si>
    <t>-1172293174</t>
  </si>
  <si>
    <t>5</t>
  </si>
  <si>
    <t>998713202</t>
  </si>
  <si>
    <t>Přesun hmot pro izolace tepelné stanovený procentní sazbou (%) z ceny vodorovná dopravní vzdálenost do 50 m v objektech výšky přes 6 do 12 m</t>
  </si>
  <si>
    <t>%</t>
  </si>
  <si>
    <t>-1272734082</t>
  </si>
  <si>
    <t>732</t>
  </si>
  <si>
    <t>Ústřední vytápění - strojovny</t>
  </si>
  <si>
    <t>6</t>
  </si>
  <si>
    <t>732320814</t>
  </si>
  <si>
    <t>Demontáž nádrží beztlakých nebo tlakových odpojení od rozvodů potrubí nádrže o obsahu přes 200 do 500 l</t>
  </si>
  <si>
    <t>kus</t>
  </si>
  <si>
    <t>437072046</t>
  </si>
  <si>
    <t>P</t>
  </si>
  <si>
    <t>Poznámka k položce:_x000d_
demontáž stávající expanzní nádoby</t>
  </si>
  <si>
    <t>7</t>
  </si>
  <si>
    <t>732324814</t>
  </si>
  <si>
    <t>Demontáž nádrží beztlakých nebo tlakových vypuštění vody z nádrží o obsahu přes 200 do 500 l</t>
  </si>
  <si>
    <t>1523882298</t>
  </si>
  <si>
    <t>8</t>
  </si>
  <si>
    <t>732890802</t>
  </si>
  <si>
    <t xml:space="preserve">Vnitrostaveništní přemístění vybouraných (demontovaných) hmot strojoven  vodorovně do 100 m v objektech výšky přes 6 do 12 m</t>
  </si>
  <si>
    <t>t</t>
  </si>
  <si>
    <t>1122924229</t>
  </si>
  <si>
    <t>733</t>
  </si>
  <si>
    <t>Ústřední vytápění - rozvodné potrubí</t>
  </si>
  <si>
    <t>733110806</t>
  </si>
  <si>
    <t>Demontáž potrubí z trubek ocelových závitových DN přes 15 do 32</t>
  </si>
  <si>
    <t>-1475464400</t>
  </si>
  <si>
    <t>Poznámka k položce:_x000d_
demontáž stávajícího potrubí</t>
  </si>
  <si>
    <t>10</t>
  </si>
  <si>
    <t>733223202</t>
  </si>
  <si>
    <t>Potrubí z trubek měděných tvrdých spojovaných tvrdým pájením Ø 15/1</t>
  </si>
  <si>
    <t>1557079928</t>
  </si>
  <si>
    <t>11</t>
  </si>
  <si>
    <t>733223203</t>
  </si>
  <si>
    <t>Potrubí z trubek měděných tvrdých spojovaných tvrdým pájením Ø 18/1</t>
  </si>
  <si>
    <t>187600534</t>
  </si>
  <si>
    <t>12</t>
  </si>
  <si>
    <t>733223204</t>
  </si>
  <si>
    <t>Potrubí z trubek měděných tvrdých spojovaných tvrdým pájením Ø 22/1</t>
  </si>
  <si>
    <t>-18456135</t>
  </si>
  <si>
    <t>13</t>
  </si>
  <si>
    <t>733223205</t>
  </si>
  <si>
    <t>Potrubí z trubek měděných tvrdých spojovaných tvrdým pájením Ø 28/1,5</t>
  </si>
  <si>
    <t>27221281</t>
  </si>
  <si>
    <t>14</t>
  </si>
  <si>
    <t>733223206</t>
  </si>
  <si>
    <t>Potrubí z trubek měděných tvrdých spojovaných tvrdým pájením Ø 35/1,5</t>
  </si>
  <si>
    <t>609819476</t>
  </si>
  <si>
    <t>733291101</t>
  </si>
  <si>
    <t>Zkoušky těsnosti potrubí z trubek měděných Ø do 35/1,5</t>
  </si>
  <si>
    <t>1976269310</t>
  </si>
  <si>
    <t>733890803</t>
  </si>
  <si>
    <t xml:space="preserve">Vnitrostaveništní přemístění vybouraných (demontovaných) hmot rozvodů potrubí  vodorovně do 100 m v objektech výšky přes 6 do 24 m</t>
  </si>
  <si>
    <t>908493410</t>
  </si>
  <si>
    <t>17</t>
  </si>
  <si>
    <t>998733202</t>
  </si>
  <si>
    <t>Přesun hmot pro rozvody potrubí stanovený procentní sazbou z ceny vodorovná dopravní vzdálenost do 50 m v objektech výšky přes 6 do 12 m</t>
  </si>
  <si>
    <t>985732119</t>
  </si>
  <si>
    <t>734</t>
  </si>
  <si>
    <t>Ústřední vytápění - armatury</t>
  </si>
  <si>
    <t>18</t>
  </si>
  <si>
    <t>734200822</t>
  </si>
  <si>
    <t>Demontáž armatur závitových se dvěma závity přes 1/2 do G 1</t>
  </si>
  <si>
    <t>-480600482</t>
  </si>
  <si>
    <t>Poznámka k položce:_x000d_
demontáž stávajícího pojistného ventilu v kotelně</t>
  </si>
  <si>
    <t>19</t>
  </si>
  <si>
    <t>734221532</t>
  </si>
  <si>
    <t>Ventily regulační závitové termostatické, bez hlavice ovládání PN 16 do 110°C rohové jednoregulační G 1/2</t>
  </si>
  <si>
    <t>1265124613</t>
  </si>
  <si>
    <t>20</t>
  </si>
  <si>
    <t>734221545</t>
  </si>
  <si>
    <t>Ventily regulační závitové termostatické, bez hlavice ovládání PN 16 do 110°C přímé jednoregulační G 1/2</t>
  </si>
  <si>
    <t>319300269</t>
  </si>
  <si>
    <t>734221R01</t>
  </si>
  <si>
    <t>Ventily regulační závitové hlavice termostatické, pro ovládání ventilů PN 10 do 110°C kapalinové otopných těles</t>
  </si>
  <si>
    <t>-1612751504</t>
  </si>
  <si>
    <t>22</t>
  </si>
  <si>
    <t>734261412</t>
  </si>
  <si>
    <t>Šroubení regulační radiátorové rohové bez vypouštění G 1/2</t>
  </si>
  <si>
    <t>-1019227187</t>
  </si>
  <si>
    <t>23</t>
  </si>
  <si>
    <t>734890803</t>
  </si>
  <si>
    <t xml:space="preserve">Vnitrostaveništní přemístění vybouraných (demontovaných) hmot armatur  vodorovně do 100 m v objektech výšky přes 6 do 24 m</t>
  </si>
  <si>
    <t>-1681452679</t>
  </si>
  <si>
    <t>24</t>
  </si>
  <si>
    <t>998734202</t>
  </si>
  <si>
    <t>Přesun hmot pro armatury stanovený procentní sazbou (%) z ceny vodorovná dopravní vzdálenost do 50 m v objektech výšky přes 6 do 12 m</t>
  </si>
  <si>
    <t>-951206057</t>
  </si>
  <si>
    <t>735</t>
  </si>
  <si>
    <t>Ústřední vytápění - otopná tělesa</t>
  </si>
  <si>
    <t>25</t>
  </si>
  <si>
    <t>7351118R1</t>
  </si>
  <si>
    <t>Demontáž otopných těles litinových článkových, odpojení od soustavy</t>
  </si>
  <si>
    <t>-1936868161</t>
  </si>
  <si>
    <t>26</t>
  </si>
  <si>
    <t>735151536</t>
  </si>
  <si>
    <t>Otopná tělesa panelová dvoudesková PN 1,0 MPa, T do 110°C se dvěma přídavnými přestupními plochami výšky tělesa 400 mm stavební délky / výkonu 900 mm / 1094 W</t>
  </si>
  <si>
    <t>1735741485</t>
  </si>
  <si>
    <t>27</t>
  </si>
  <si>
    <t>735151553</t>
  </si>
  <si>
    <t>Otopná tělesa panelová dvoudesková PN 1,0 MPa, T do 110°C se dvěma přídavnými přestupními plochami výšky tělesa 500 mm stavební délky / výkonu 600 mm / 871 W</t>
  </si>
  <si>
    <t>-1804226492</t>
  </si>
  <si>
    <t>28</t>
  </si>
  <si>
    <t>735151560</t>
  </si>
  <si>
    <t>Otopná tělesa panelová dvoudesková PN 1,0 MPa, T do 110°C se dvěma přídavnými přestupními plochami výšky tělesa 500 mm stavební délky / výkonu 1400 mm / 2033 W</t>
  </si>
  <si>
    <t>-1791751790</t>
  </si>
  <si>
    <t>29</t>
  </si>
  <si>
    <t>735151572</t>
  </si>
  <si>
    <t>Otopná tělesa panelová dvoudesková PN 1,0 MPa, T do 110°C se dvěma přídavnými přestupními plochami výšky tělesa 600 mm stavební délky / výkonu 500 mm / 840 W</t>
  </si>
  <si>
    <t>-189342038</t>
  </si>
  <si>
    <t>30</t>
  </si>
  <si>
    <t>735151573</t>
  </si>
  <si>
    <t>Otopná tělesa panelová dvoudesková PN 1,0 MPa, T do 110°C se dvěma přídavnými přestupními plochami výšky tělesa 600 mm stavební délky / výkonu 600 mm / 1007 W</t>
  </si>
  <si>
    <t>-106239374</t>
  </si>
  <si>
    <t>31</t>
  </si>
  <si>
    <t>735151574</t>
  </si>
  <si>
    <t>Otopná tělesa panelová dvoudesková PN 1,0 MPa, T do 110°C se dvěma přídavnými přestupními plochami výšky tělesa 600 mm stavební délky / výkonu 700 mm / 1175 W</t>
  </si>
  <si>
    <t>-78111331</t>
  </si>
  <si>
    <t>735151575</t>
  </si>
  <si>
    <t>Otopná tělesa panelová dvoudesková PN 1,0 MPa, T do 110°C se dvěma přídavnými přestupními plochami výšky tělesa 600 mm stavební délky / výkonu 800 mm / 1343 W</t>
  </si>
  <si>
    <t>1471511682</t>
  </si>
  <si>
    <t>33</t>
  </si>
  <si>
    <t>735151576</t>
  </si>
  <si>
    <t>Otopná tělesa panelová dvoudesková PN 1,0 MPa, T do 110°C se dvěma přídavnými přestupními plochami výšky tělesa 600 mm stavební délky / výkonu 900 mm / 1511 W</t>
  </si>
  <si>
    <t>-1799233630</t>
  </si>
  <si>
    <t>34</t>
  </si>
  <si>
    <t>735151577</t>
  </si>
  <si>
    <t>Otopná tělesa panelová dvoudesková PN 1,0 MPa, T do 110°C se dvěma přídavnými přestupními plochami výšky tělesa 600 mm stavební délky / výkonu 1000 mm / 1679 W</t>
  </si>
  <si>
    <t>715716349</t>
  </si>
  <si>
    <t>35</t>
  </si>
  <si>
    <t>735151578</t>
  </si>
  <si>
    <t>Otopná tělesa panelová dvoudesková PN 1,0 MPa, T do 110°C se dvěma přídavnými přestupními plochami výšky tělesa 600 mm stavební délky / výkonu 1100 mm / 1847 W</t>
  </si>
  <si>
    <t>-1939219129</t>
  </si>
  <si>
    <t>36</t>
  </si>
  <si>
    <t>735151579</t>
  </si>
  <si>
    <t>Otopná tělesa panelová dvoudesková PN 1,0 MPa, T do 110°C se dvěma přídavnými přestupními plochami výšky tělesa 600 mm stavební délky / výkonu 1200 mm / 2015 W</t>
  </si>
  <si>
    <t>-1958554811</t>
  </si>
  <si>
    <t>37</t>
  </si>
  <si>
    <t>735151581</t>
  </si>
  <si>
    <t>Otopná tělesa panelová dvoudesková PN 1,0 MPa, T do 110°C se dvěma přídavnými přestupními plochami výšky tělesa 600 mm stavební délky / výkonu 1600 mm / 2686 W</t>
  </si>
  <si>
    <t>454333906</t>
  </si>
  <si>
    <t>38</t>
  </si>
  <si>
    <t>735151582</t>
  </si>
  <si>
    <t>Otopná tělesa panelová dvoudesková PN 1,0 MPa, T do 110°C se dvěma přídavnými přestupními plochami výšky tělesa 600 mm stavební délky / výkonu 1800 mm / 3022 W</t>
  </si>
  <si>
    <t>974738766</t>
  </si>
  <si>
    <t>39</t>
  </si>
  <si>
    <t>735151594</t>
  </si>
  <si>
    <t>Otopná tělesa panelová dvoudesková PN 1,0 MPa, T do 110°C se dvěma přídavnými přestupními plochami výšky tělesa 900 mm stavební délky / výkonu 700 mm / 1619 W</t>
  </si>
  <si>
    <t>-426327716</t>
  </si>
  <si>
    <t>40</t>
  </si>
  <si>
    <t>735151677</t>
  </si>
  <si>
    <t>Otopná tělesa panelová třídesková PN 1,0 MPa, T do 110°C se třemi přídavnými přestupními plochami výšky tělesa 600 mm stavební délky / výkonu 1000 mm / 2406 W</t>
  </si>
  <si>
    <t>-201145816</t>
  </si>
  <si>
    <t>41</t>
  </si>
  <si>
    <t>735151679</t>
  </si>
  <si>
    <t>Otopná tělesa panelová třídesková PN 1,0 MPa, T do 110°C se třemi přídavnými přestupními plochami výšky tělesa 600 mm stavební délky / výkonu 1200 mm / 2887 W</t>
  </si>
  <si>
    <t>-280483409</t>
  </si>
  <si>
    <t>42</t>
  </si>
  <si>
    <t>735151698</t>
  </si>
  <si>
    <t>Otopná tělesa panelová třídesková PN 1,0 MPa, T do 110°C se třemi přídavnými přestupními plochami výšky tělesa 900 mm stavební délky / výkonu 1100 mm / 3661 W</t>
  </si>
  <si>
    <t>-2111843671</t>
  </si>
  <si>
    <t>43</t>
  </si>
  <si>
    <t>735164R01</t>
  </si>
  <si>
    <t>Otopná tělesa trubková výšky tělesa 700 mm, délky 450 mm</t>
  </si>
  <si>
    <t>-180850201</t>
  </si>
  <si>
    <t>44</t>
  </si>
  <si>
    <t>735164R13</t>
  </si>
  <si>
    <t>Otopná tělesa trubková výšky tělesa 1500 mm, délky 450 mm</t>
  </si>
  <si>
    <t>1631366583</t>
  </si>
  <si>
    <t>45</t>
  </si>
  <si>
    <t>735164R14</t>
  </si>
  <si>
    <t>Otopná tělesa trubková výšky tělesa 1500 mm, délky 500 mm</t>
  </si>
  <si>
    <t>-1699729004</t>
  </si>
  <si>
    <t>46</t>
  </si>
  <si>
    <t>735164R18</t>
  </si>
  <si>
    <t>Otopná tělesa trubková výšky tělesa 1820 mm, délky 500 mm</t>
  </si>
  <si>
    <t>604236129</t>
  </si>
  <si>
    <t>47</t>
  </si>
  <si>
    <t>735164R19</t>
  </si>
  <si>
    <t>Otopná tělesa trubková výšky tělesa 1820 mm, délky 600 mm</t>
  </si>
  <si>
    <t>-1662618164</t>
  </si>
  <si>
    <t>48</t>
  </si>
  <si>
    <t>735890802</t>
  </si>
  <si>
    <t xml:space="preserve">Vnitrostaveništní přemístění vybouraných (demontovaných) hmot otopných těles  vodorovně do 100 m v objektech výšky přes 6 do 12 m</t>
  </si>
  <si>
    <t>-374243218</t>
  </si>
  <si>
    <t>49</t>
  </si>
  <si>
    <t>998735202</t>
  </si>
  <si>
    <t>Přesun hmot pro otopná tělesa stanovený procentní sazbou (%) z ceny vodorovná dopravní vzdálenost do 50 m v objektech výšky přes 6 do 12 m</t>
  </si>
  <si>
    <t>-1325759039</t>
  </si>
  <si>
    <t>HZS</t>
  </si>
  <si>
    <t>Hodinové zúčtovací sazby</t>
  </si>
  <si>
    <t>50</t>
  </si>
  <si>
    <t>HZS2491</t>
  </si>
  <si>
    <t>Hodinové zúčtovací sazby profesí PSV zednické výpomoci a pomocné práce PSV dělník zednických výpomocí</t>
  </si>
  <si>
    <t>hod</t>
  </si>
  <si>
    <t>512</t>
  </si>
  <si>
    <t>840239350</t>
  </si>
  <si>
    <t>VRN</t>
  </si>
  <si>
    <t>Vedlejší rozpočtové náklady</t>
  </si>
  <si>
    <t>VRN1</t>
  </si>
  <si>
    <t>Průzkumné, geodetické a projektové práce</t>
  </si>
  <si>
    <t>51</t>
  </si>
  <si>
    <t>013254000</t>
  </si>
  <si>
    <t>Dokumentace skutečného provedení stavby</t>
  </si>
  <si>
    <t>1024</t>
  </si>
  <si>
    <t>-1912031748</t>
  </si>
  <si>
    <t>VRN4</t>
  </si>
  <si>
    <t>Inženýrská činnost</t>
  </si>
  <si>
    <t>52</t>
  </si>
  <si>
    <t>043114R03</t>
  </si>
  <si>
    <t>Zkoušky topné, zaregulování, uvedení do provozu, zaškolení obsluhy, vypuštění, napuštění soustavy</t>
  </si>
  <si>
    <t>-1483597469</t>
  </si>
  <si>
    <t>VRN9</t>
  </si>
  <si>
    <t>Ostatní náklady</t>
  </si>
  <si>
    <t>53</t>
  </si>
  <si>
    <t>091003R01</t>
  </si>
  <si>
    <t>Odvoz a likvidace odpadu, odvoz na skládku nebo do technických služeb, skládkovné, poplatky</t>
  </si>
  <si>
    <t>-22798308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</si>
</sst>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1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26</v>
      </c>
      <c r="AK11" s="28" t="s">
        <v>27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28</v>
      </c>
      <c r="AK13" s="28" t="s">
        <v>25</v>
      </c>
      <c r="AN13" s="30" t="s">
        <v>29</v>
      </c>
      <c r="AR13" s="18"/>
      <c r="BE13" s="27"/>
      <c r="BS13" s="15" t="s">
        <v>6</v>
      </c>
    </row>
    <row r="14">
      <c r="B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N14" s="30" t="s">
        <v>29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30</v>
      </c>
      <c r="AK16" s="28" t="s">
        <v>25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26</v>
      </c>
      <c r="AK17" s="28" t="s">
        <v>27</v>
      </c>
      <c r="AN17" s="23" t="s">
        <v>1</v>
      </c>
      <c r="AR17" s="18"/>
      <c r="BE17" s="27"/>
      <c r="BS17" s="15" t="s">
        <v>31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32</v>
      </c>
      <c r="AK19" s="28" t="s">
        <v>25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26</v>
      </c>
      <c r="AK20" s="28" t="s">
        <v>27</v>
      </c>
      <c r="AN20" s="23" t="s">
        <v>1</v>
      </c>
      <c r="AR20" s="18"/>
      <c r="BE20" s="27"/>
      <c r="BS20" s="15" t="s">
        <v>3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33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34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35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36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37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38</v>
      </c>
      <c r="E29" s="3"/>
      <c r="F29" s="28" t="s">
        <v>39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40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41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42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43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44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45</v>
      </c>
      <c r="U35" s="46"/>
      <c r="V35" s="46"/>
      <c r="W35" s="46"/>
      <c r="X35" s="48" t="s">
        <v>46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47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48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49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50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49</v>
      </c>
      <c r="AI60" s="37"/>
      <c r="AJ60" s="37"/>
      <c r="AK60" s="37"/>
      <c r="AL60" s="37"/>
      <c r="AM60" s="54" t="s">
        <v>50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51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52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49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50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49</v>
      </c>
      <c r="AI75" s="37"/>
      <c r="AJ75" s="37"/>
      <c r="AK75" s="37"/>
      <c r="AL75" s="37"/>
      <c r="AM75" s="54" t="s">
        <v>50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53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POL_003_v1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Rekonstrukce vytápění ZŠ Karlov, varianta 1 s vytápěným podkrovím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>č.p. 372, na pozemku st.p. 1289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5. 10. 2022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30</v>
      </c>
      <c r="AJ89" s="34"/>
      <c r="AK89" s="34"/>
      <c r="AL89" s="34"/>
      <c r="AM89" s="66" t="str">
        <f>IF(E17="","",E17)</f>
        <v xml:space="preserve"> </v>
      </c>
      <c r="AN89" s="4"/>
      <c r="AO89" s="4"/>
      <c r="AP89" s="4"/>
      <c r="AQ89" s="34"/>
      <c r="AR89" s="35"/>
      <c r="AS89" s="67" t="s">
        <v>54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28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32</v>
      </c>
      <c r="AJ90" s="34"/>
      <c r="AK90" s="34"/>
      <c r="AL90" s="34"/>
      <c r="AM90" s="66" t="str">
        <f>IF(E20="","",E20)</f>
        <v xml:space="preserve"> 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55</v>
      </c>
      <c r="D92" s="76"/>
      <c r="E92" s="76"/>
      <c r="F92" s="76"/>
      <c r="G92" s="76"/>
      <c r="H92" s="77"/>
      <c r="I92" s="78" t="s">
        <v>56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57</v>
      </c>
      <c r="AH92" s="76"/>
      <c r="AI92" s="76"/>
      <c r="AJ92" s="76"/>
      <c r="AK92" s="76"/>
      <c r="AL92" s="76"/>
      <c r="AM92" s="76"/>
      <c r="AN92" s="78" t="s">
        <v>58</v>
      </c>
      <c r="AO92" s="76"/>
      <c r="AP92" s="80"/>
      <c r="AQ92" s="81" t="s">
        <v>59</v>
      </c>
      <c r="AR92" s="35"/>
      <c r="AS92" s="82" t="s">
        <v>60</v>
      </c>
      <c r="AT92" s="83" t="s">
        <v>61</v>
      </c>
      <c r="AU92" s="83" t="s">
        <v>62</v>
      </c>
      <c r="AV92" s="83" t="s">
        <v>63</v>
      </c>
      <c r="AW92" s="83" t="s">
        <v>64</v>
      </c>
      <c r="AX92" s="83" t="s">
        <v>65</v>
      </c>
      <c r="AY92" s="83" t="s">
        <v>66</v>
      </c>
      <c r="AZ92" s="83" t="s">
        <v>67</v>
      </c>
      <c r="BA92" s="83" t="s">
        <v>68</v>
      </c>
      <c r="BB92" s="83" t="s">
        <v>69</v>
      </c>
      <c r="BC92" s="83" t="s">
        <v>70</v>
      </c>
      <c r="BD92" s="84" t="s">
        <v>71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72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ROUND(AG95,2)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ROUND(AS95,2)</f>
        <v>0</v>
      </c>
      <c r="AT94" s="95">
        <f>ROUND(SUM(AV94:AW94),2)</f>
        <v>0</v>
      </c>
      <c r="AU94" s="96">
        <f>ROUND(AU95,5)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ROUND(AZ95,2)</f>
        <v>0</v>
      </c>
      <c r="BA94" s="95">
        <f>ROUND(BA95,2)</f>
        <v>0</v>
      </c>
      <c r="BB94" s="95">
        <f>ROUND(BB95,2)</f>
        <v>0</v>
      </c>
      <c r="BC94" s="95">
        <f>ROUND(BC95,2)</f>
        <v>0</v>
      </c>
      <c r="BD94" s="97">
        <f>ROUND(BD95,2)</f>
        <v>0</v>
      </c>
      <c r="BE94" s="6"/>
      <c r="BS94" s="98" t="s">
        <v>73</v>
      </c>
      <c r="BT94" s="98" t="s">
        <v>74</v>
      </c>
      <c r="BU94" s="99" t="s">
        <v>75</v>
      </c>
      <c r="BV94" s="98" t="s">
        <v>76</v>
      </c>
      <c r="BW94" s="98" t="s">
        <v>4</v>
      </c>
      <c r="BX94" s="98" t="s">
        <v>77</v>
      </c>
      <c r="CL94" s="98" t="s">
        <v>1</v>
      </c>
    </row>
    <row r="95" s="7" customFormat="1" ht="16.5" customHeight="1">
      <c r="A95" s="100" t="s">
        <v>78</v>
      </c>
      <c r="B95" s="101"/>
      <c r="C95" s="102"/>
      <c r="D95" s="103" t="s">
        <v>79</v>
      </c>
      <c r="E95" s="103"/>
      <c r="F95" s="103"/>
      <c r="G95" s="103"/>
      <c r="H95" s="103"/>
      <c r="I95" s="104"/>
      <c r="J95" s="103" t="s">
        <v>80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'D.1.4.1 - vytápění'!J30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81</v>
      </c>
      <c r="AR95" s="101"/>
      <c r="AS95" s="107">
        <v>0</v>
      </c>
      <c r="AT95" s="108">
        <f>ROUND(SUM(AV95:AW95),2)</f>
        <v>0</v>
      </c>
      <c r="AU95" s="109">
        <f>'D.1.4.1 - vytápění'!P129</f>
        <v>0</v>
      </c>
      <c r="AV95" s="108">
        <f>'D.1.4.1 - vytápění'!J33</f>
        <v>0</v>
      </c>
      <c r="AW95" s="108">
        <f>'D.1.4.1 - vytápění'!J34</f>
        <v>0</v>
      </c>
      <c r="AX95" s="108">
        <f>'D.1.4.1 - vytápění'!J35</f>
        <v>0</v>
      </c>
      <c r="AY95" s="108">
        <f>'D.1.4.1 - vytápění'!J36</f>
        <v>0</v>
      </c>
      <c r="AZ95" s="108">
        <f>'D.1.4.1 - vytápění'!F33</f>
        <v>0</v>
      </c>
      <c r="BA95" s="108">
        <f>'D.1.4.1 - vytápění'!F34</f>
        <v>0</v>
      </c>
      <c r="BB95" s="108">
        <f>'D.1.4.1 - vytápění'!F35</f>
        <v>0</v>
      </c>
      <c r="BC95" s="108">
        <f>'D.1.4.1 - vytápění'!F36</f>
        <v>0</v>
      </c>
      <c r="BD95" s="110">
        <f>'D.1.4.1 - vytápění'!F37</f>
        <v>0</v>
      </c>
      <c r="BE95" s="7"/>
      <c r="BT95" s="111" t="s">
        <v>82</v>
      </c>
      <c r="BV95" s="111" t="s">
        <v>76</v>
      </c>
      <c r="BW95" s="111" t="s">
        <v>83</v>
      </c>
      <c r="BX95" s="111" t="s">
        <v>4</v>
      </c>
      <c r="CL95" s="111" t="s">
        <v>1</v>
      </c>
      <c r="CM95" s="111" t="s">
        <v>84</v>
      </c>
    </row>
    <row r="96" s="2" customFormat="1" ht="30" customHeight="1">
      <c r="A96" s="34"/>
      <c r="B96" s="35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5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7"/>
      <c r="AR97" s="35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D.1.4.1 - vytápě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83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="1" customFormat="1" ht="24.96" customHeight="1">
      <c r="B4" s="18"/>
      <c r="D4" s="19" t="s">
        <v>85</v>
      </c>
      <c r="L4" s="18"/>
      <c r="M4" s="112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3" t="str">
        <f>'Rekapitulace stavby'!K6</f>
        <v>Rekonstrukce vytápění ZŠ Karlov, varianta 1 s vytápěným podkrovím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86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87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5. 10. 2022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27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27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27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202.5" customHeight="1">
      <c r="A27" s="114"/>
      <c r="B27" s="115"/>
      <c r="C27" s="114"/>
      <c r="D27" s="114"/>
      <c r="E27" s="32" t="s">
        <v>88</v>
      </c>
      <c r="F27" s="32"/>
      <c r="G27" s="32"/>
      <c r="H27" s="32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17" t="s">
        <v>34</v>
      </c>
      <c r="E30" s="34"/>
      <c r="F30" s="34"/>
      <c r="G30" s="34"/>
      <c r="H30" s="34"/>
      <c r="I30" s="34"/>
      <c r="J30" s="92">
        <f>ROUND(J129,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18" t="s">
        <v>38</v>
      </c>
      <c r="E33" s="28" t="s">
        <v>39</v>
      </c>
      <c r="F33" s="119">
        <f>ROUND((SUM(BE129:BE198)),  2)</f>
        <v>0</v>
      </c>
      <c r="G33" s="34"/>
      <c r="H33" s="34"/>
      <c r="I33" s="120">
        <v>0.20999999999999999</v>
      </c>
      <c r="J33" s="119">
        <f>ROUND(((SUM(BE129:BE198))*I33),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40</v>
      </c>
      <c r="F34" s="119">
        <f>ROUND((SUM(BF129:BF198)),  2)</f>
        <v>0</v>
      </c>
      <c r="G34" s="34"/>
      <c r="H34" s="34"/>
      <c r="I34" s="120">
        <v>0.14999999999999999</v>
      </c>
      <c r="J34" s="119">
        <f>ROUND(((SUM(BF129:BF198))*I34),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19">
        <f>ROUND((SUM(BG129:BG198)),  2)</f>
        <v>0</v>
      </c>
      <c r="G35" s="34"/>
      <c r="H35" s="34"/>
      <c r="I35" s="120">
        <v>0.20999999999999999</v>
      </c>
      <c r="J35" s="11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19">
        <f>ROUND((SUM(BH129:BH198)),  2)</f>
        <v>0</v>
      </c>
      <c r="G36" s="34"/>
      <c r="H36" s="34"/>
      <c r="I36" s="120">
        <v>0.14999999999999999</v>
      </c>
      <c r="J36" s="11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19">
        <f>ROUND((SUM(BI129:BI198)),  2)</f>
        <v>0</v>
      </c>
      <c r="G37" s="34"/>
      <c r="H37" s="34"/>
      <c r="I37" s="120">
        <v>0</v>
      </c>
      <c r="J37" s="11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1"/>
      <c r="D39" s="122" t="s">
        <v>44</v>
      </c>
      <c r="E39" s="77"/>
      <c r="F39" s="77"/>
      <c r="G39" s="123" t="s">
        <v>45</v>
      </c>
      <c r="H39" s="124" t="s">
        <v>46</v>
      </c>
      <c r="I39" s="77"/>
      <c r="J39" s="125">
        <f>SUM(J30:J37)</f>
        <v>0</v>
      </c>
      <c r="K39" s="126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47</v>
      </c>
      <c r="E50" s="53"/>
      <c r="F50" s="53"/>
      <c r="G50" s="52" t="s">
        <v>48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49</v>
      </c>
      <c r="E61" s="37"/>
      <c r="F61" s="127" t="s">
        <v>50</v>
      </c>
      <c r="G61" s="54" t="s">
        <v>49</v>
      </c>
      <c r="H61" s="37"/>
      <c r="I61" s="37"/>
      <c r="J61" s="128" t="s">
        <v>50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51</v>
      </c>
      <c r="E65" s="55"/>
      <c r="F65" s="55"/>
      <c r="G65" s="52" t="s">
        <v>52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49</v>
      </c>
      <c r="E76" s="37"/>
      <c r="F76" s="127" t="s">
        <v>50</v>
      </c>
      <c r="G76" s="54" t="s">
        <v>49</v>
      </c>
      <c r="H76" s="37"/>
      <c r="I76" s="37"/>
      <c r="J76" s="128" t="s">
        <v>50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89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3" t="str">
        <f>E7</f>
        <v>Rekonstrukce vytápění ZŠ Karlov, varianta 1 s vytápěným podkrovím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86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D.1.4.1 - vytápění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č.p. 372, na pozemku st.p. 1289</v>
      </c>
      <c r="G89" s="34"/>
      <c r="H89" s="34"/>
      <c r="I89" s="28" t="s">
        <v>22</v>
      </c>
      <c r="J89" s="65" t="str">
        <f>IF(J12="","",J12)</f>
        <v>5. 10. 2022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29" t="s">
        <v>90</v>
      </c>
      <c r="D94" s="121"/>
      <c r="E94" s="121"/>
      <c r="F94" s="121"/>
      <c r="G94" s="121"/>
      <c r="H94" s="121"/>
      <c r="I94" s="121"/>
      <c r="J94" s="130" t="s">
        <v>91</v>
      </c>
      <c r="K94" s="121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1" t="s">
        <v>92</v>
      </c>
      <c r="D96" s="34"/>
      <c r="E96" s="34"/>
      <c r="F96" s="34"/>
      <c r="G96" s="34"/>
      <c r="H96" s="34"/>
      <c r="I96" s="34"/>
      <c r="J96" s="92">
        <f>J129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93</v>
      </c>
    </row>
    <row r="97" s="9" customFormat="1" ht="24.96" customHeight="1">
      <c r="A97" s="9"/>
      <c r="B97" s="132"/>
      <c r="C97" s="9"/>
      <c r="D97" s="133" t="s">
        <v>94</v>
      </c>
      <c r="E97" s="134"/>
      <c r="F97" s="134"/>
      <c r="G97" s="134"/>
      <c r="H97" s="134"/>
      <c r="I97" s="134"/>
      <c r="J97" s="135">
        <f>J130</f>
        <v>0</v>
      </c>
      <c r="K97" s="9"/>
      <c r="L97" s="13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6"/>
      <c r="C98" s="10"/>
      <c r="D98" s="137" t="s">
        <v>95</v>
      </c>
      <c r="E98" s="138"/>
      <c r="F98" s="138"/>
      <c r="G98" s="138"/>
      <c r="H98" s="138"/>
      <c r="I98" s="138"/>
      <c r="J98" s="139">
        <f>J131</f>
        <v>0</v>
      </c>
      <c r="K98" s="10"/>
      <c r="L98" s="13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2"/>
      <c r="C99" s="9"/>
      <c r="D99" s="133" t="s">
        <v>96</v>
      </c>
      <c r="E99" s="134"/>
      <c r="F99" s="134"/>
      <c r="G99" s="134"/>
      <c r="H99" s="134"/>
      <c r="I99" s="134"/>
      <c r="J99" s="135">
        <f>J134</f>
        <v>0</v>
      </c>
      <c r="K99" s="9"/>
      <c r="L99" s="13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36"/>
      <c r="C100" s="10"/>
      <c r="D100" s="137" t="s">
        <v>97</v>
      </c>
      <c r="E100" s="138"/>
      <c r="F100" s="138"/>
      <c r="G100" s="138"/>
      <c r="H100" s="138"/>
      <c r="I100" s="138"/>
      <c r="J100" s="139">
        <f>J135</f>
        <v>0</v>
      </c>
      <c r="K100" s="10"/>
      <c r="L100" s="13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6"/>
      <c r="C101" s="10"/>
      <c r="D101" s="137" t="s">
        <v>98</v>
      </c>
      <c r="E101" s="138"/>
      <c r="F101" s="138"/>
      <c r="G101" s="138"/>
      <c r="H101" s="138"/>
      <c r="I101" s="138"/>
      <c r="J101" s="139">
        <f>J139</f>
        <v>0</v>
      </c>
      <c r="K101" s="10"/>
      <c r="L101" s="13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6"/>
      <c r="C102" s="10"/>
      <c r="D102" s="137" t="s">
        <v>99</v>
      </c>
      <c r="E102" s="138"/>
      <c r="F102" s="138"/>
      <c r="G102" s="138"/>
      <c r="H102" s="138"/>
      <c r="I102" s="138"/>
      <c r="J102" s="139">
        <f>J144</f>
        <v>0</v>
      </c>
      <c r="K102" s="10"/>
      <c r="L102" s="13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6"/>
      <c r="C103" s="10"/>
      <c r="D103" s="137" t="s">
        <v>100</v>
      </c>
      <c r="E103" s="138"/>
      <c r="F103" s="138"/>
      <c r="G103" s="138"/>
      <c r="H103" s="138"/>
      <c r="I103" s="138"/>
      <c r="J103" s="139">
        <f>J155</f>
        <v>0</v>
      </c>
      <c r="K103" s="10"/>
      <c r="L103" s="13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6"/>
      <c r="C104" s="10"/>
      <c r="D104" s="137" t="s">
        <v>101</v>
      </c>
      <c r="E104" s="138"/>
      <c r="F104" s="138"/>
      <c r="G104" s="138"/>
      <c r="H104" s="138"/>
      <c r="I104" s="138"/>
      <c r="J104" s="139">
        <f>J164</f>
        <v>0</v>
      </c>
      <c r="K104" s="10"/>
      <c r="L104" s="13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32"/>
      <c r="C105" s="9"/>
      <c r="D105" s="133" t="s">
        <v>102</v>
      </c>
      <c r="E105" s="134"/>
      <c r="F105" s="134"/>
      <c r="G105" s="134"/>
      <c r="H105" s="134"/>
      <c r="I105" s="134"/>
      <c r="J105" s="135">
        <f>J190</f>
        <v>0</v>
      </c>
      <c r="K105" s="9"/>
      <c r="L105" s="13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32"/>
      <c r="C106" s="9"/>
      <c r="D106" s="133" t="s">
        <v>103</v>
      </c>
      <c r="E106" s="134"/>
      <c r="F106" s="134"/>
      <c r="G106" s="134"/>
      <c r="H106" s="134"/>
      <c r="I106" s="134"/>
      <c r="J106" s="135">
        <f>J192</f>
        <v>0</v>
      </c>
      <c r="K106" s="9"/>
      <c r="L106" s="13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36"/>
      <c r="C107" s="10"/>
      <c r="D107" s="137" t="s">
        <v>104</v>
      </c>
      <c r="E107" s="138"/>
      <c r="F107" s="138"/>
      <c r="G107" s="138"/>
      <c r="H107" s="138"/>
      <c r="I107" s="138"/>
      <c r="J107" s="139">
        <f>J193</f>
        <v>0</v>
      </c>
      <c r="K107" s="10"/>
      <c r="L107" s="13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36"/>
      <c r="C108" s="10"/>
      <c r="D108" s="137" t="s">
        <v>105</v>
      </c>
      <c r="E108" s="138"/>
      <c r="F108" s="138"/>
      <c r="G108" s="138"/>
      <c r="H108" s="138"/>
      <c r="I108" s="138"/>
      <c r="J108" s="139">
        <f>J195</f>
        <v>0</v>
      </c>
      <c r="K108" s="10"/>
      <c r="L108" s="13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36"/>
      <c r="C109" s="10"/>
      <c r="D109" s="137" t="s">
        <v>106</v>
      </c>
      <c r="E109" s="138"/>
      <c r="F109" s="138"/>
      <c r="G109" s="138"/>
      <c r="H109" s="138"/>
      <c r="I109" s="138"/>
      <c r="J109" s="139">
        <f>J197</f>
        <v>0</v>
      </c>
      <c r="K109" s="10"/>
      <c r="L109" s="13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5" s="2" customFormat="1" ht="6.96" customHeight="1">
      <c r="A115" s="34"/>
      <c r="B115" s="58"/>
      <c r="C115" s="59"/>
      <c r="D115" s="59"/>
      <c r="E115" s="59"/>
      <c r="F115" s="59"/>
      <c r="G115" s="59"/>
      <c r="H115" s="59"/>
      <c r="I115" s="59"/>
      <c r="J115" s="59"/>
      <c r="K115" s="59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24.96" customHeight="1">
      <c r="A116" s="34"/>
      <c r="B116" s="35"/>
      <c r="C116" s="19" t="s">
        <v>107</v>
      </c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16</v>
      </c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6.5" customHeight="1">
      <c r="A119" s="34"/>
      <c r="B119" s="35"/>
      <c r="C119" s="34"/>
      <c r="D119" s="34"/>
      <c r="E119" s="113" t="str">
        <f>E7</f>
        <v>Rekonstrukce vytápění ZŠ Karlov, varianta 1 s vytápěným podkrovím</v>
      </c>
      <c r="F119" s="28"/>
      <c r="G119" s="28"/>
      <c r="H119" s="28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86</v>
      </c>
      <c r="D120" s="34"/>
      <c r="E120" s="34"/>
      <c r="F120" s="34"/>
      <c r="G120" s="34"/>
      <c r="H120" s="34"/>
      <c r="I120" s="34"/>
      <c r="J120" s="34"/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6.5" customHeight="1">
      <c r="A121" s="34"/>
      <c r="B121" s="35"/>
      <c r="C121" s="34"/>
      <c r="D121" s="34"/>
      <c r="E121" s="63" t="str">
        <f>E9</f>
        <v>D.1.4.1 - vytápění</v>
      </c>
      <c r="F121" s="34"/>
      <c r="G121" s="34"/>
      <c r="H121" s="34"/>
      <c r="I121" s="34"/>
      <c r="J121" s="34"/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20</v>
      </c>
      <c r="D123" s="34"/>
      <c r="E123" s="34"/>
      <c r="F123" s="23" t="str">
        <f>F12</f>
        <v>č.p. 372, na pozemku st.p. 1289</v>
      </c>
      <c r="G123" s="34"/>
      <c r="H123" s="34"/>
      <c r="I123" s="28" t="s">
        <v>22</v>
      </c>
      <c r="J123" s="65" t="str">
        <f>IF(J12="","",J12)</f>
        <v>5. 10. 2022</v>
      </c>
      <c r="K123" s="34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5.15" customHeight="1">
      <c r="A125" s="34"/>
      <c r="B125" s="35"/>
      <c r="C125" s="28" t="s">
        <v>24</v>
      </c>
      <c r="D125" s="34"/>
      <c r="E125" s="34"/>
      <c r="F125" s="23" t="str">
        <f>E15</f>
        <v xml:space="preserve"> </v>
      </c>
      <c r="G125" s="34"/>
      <c r="H125" s="34"/>
      <c r="I125" s="28" t="s">
        <v>30</v>
      </c>
      <c r="J125" s="32" t="str">
        <f>E21</f>
        <v xml:space="preserve"> </v>
      </c>
      <c r="K125" s="34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5.15" customHeight="1">
      <c r="A126" s="34"/>
      <c r="B126" s="35"/>
      <c r="C126" s="28" t="s">
        <v>28</v>
      </c>
      <c r="D126" s="34"/>
      <c r="E126" s="34"/>
      <c r="F126" s="23" t="str">
        <f>IF(E18="","",E18)</f>
        <v>Vyplň údaj</v>
      </c>
      <c r="G126" s="34"/>
      <c r="H126" s="34"/>
      <c r="I126" s="28" t="s">
        <v>32</v>
      </c>
      <c r="J126" s="32" t="str">
        <f>E24</f>
        <v xml:space="preserve"> </v>
      </c>
      <c r="K126" s="34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0.32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11" customFormat="1" ht="29.28" customHeight="1">
      <c r="A128" s="140"/>
      <c r="B128" s="141"/>
      <c r="C128" s="142" t="s">
        <v>108</v>
      </c>
      <c r="D128" s="143" t="s">
        <v>59</v>
      </c>
      <c r="E128" s="143" t="s">
        <v>55</v>
      </c>
      <c r="F128" s="143" t="s">
        <v>56</v>
      </c>
      <c r="G128" s="143" t="s">
        <v>109</v>
      </c>
      <c r="H128" s="143" t="s">
        <v>110</v>
      </c>
      <c r="I128" s="143" t="s">
        <v>111</v>
      </c>
      <c r="J128" s="143" t="s">
        <v>91</v>
      </c>
      <c r="K128" s="144" t="s">
        <v>112</v>
      </c>
      <c r="L128" s="145"/>
      <c r="M128" s="82" t="s">
        <v>1</v>
      </c>
      <c r="N128" s="83" t="s">
        <v>38</v>
      </c>
      <c r="O128" s="83" t="s">
        <v>113</v>
      </c>
      <c r="P128" s="83" t="s">
        <v>114</v>
      </c>
      <c r="Q128" s="83" t="s">
        <v>115</v>
      </c>
      <c r="R128" s="83" t="s">
        <v>116</v>
      </c>
      <c r="S128" s="83" t="s">
        <v>117</v>
      </c>
      <c r="T128" s="84" t="s">
        <v>118</v>
      </c>
      <c r="U128" s="140"/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/>
    </row>
    <row r="129" s="2" customFormat="1" ht="22.8" customHeight="1">
      <c r="A129" s="34"/>
      <c r="B129" s="35"/>
      <c r="C129" s="89" t="s">
        <v>119</v>
      </c>
      <c r="D129" s="34"/>
      <c r="E129" s="34"/>
      <c r="F129" s="34"/>
      <c r="G129" s="34"/>
      <c r="H129" s="34"/>
      <c r="I129" s="34"/>
      <c r="J129" s="146">
        <f>BK129</f>
        <v>0</v>
      </c>
      <c r="K129" s="34"/>
      <c r="L129" s="35"/>
      <c r="M129" s="85"/>
      <c r="N129" s="69"/>
      <c r="O129" s="86"/>
      <c r="P129" s="147">
        <f>P130+P134+P190+P192</f>
        <v>0</v>
      </c>
      <c r="Q129" s="86"/>
      <c r="R129" s="147">
        <f>R130+R134+R190+R192</f>
        <v>4.4646699999999999</v>
      </c>
      <c r="S129" s="86"/>
      <c r="T129" s="148">
        <f>T130+T134+T190+T192</f>
        <v>707.76089999999988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73</v>
      </c>
      <c r="AU129" s="15" t="s">
        <v>93</v>
      </c>
      <c r="BK129" s="149">
        <f>BK130+BK134+BK190+BK192</f>
        <v>0</v>
      </c>
    </row>
    <row r="130" s="12" customFormat="1" ht="25.92" customHeight="1">
      <c r="A130" s="12"/>
      <c r="B130" s="150"/>
      <c r="C130" s="12"/>
      <c r="D130" s="151" t="s">
        <v>73</v>
      </c>
      <c r="E130" s="152" t="s">
        <v>120</v>
      </c>
      <c r="F130" s="152" t="s">
        <v>121</v>
      </c>
      <c r="G130" s="12"/>
      <c r="H130" s="12"/>
      <c r="I130" s="153"/>
      <c r="J130" s="154">
        <f>BK130</f>
        <v>0</v>
      </c>
      <c r="K130" s="12"/>
      <c r="L130" s="150"/>
      <c r="M130" s="155"/>
      <c r="N130" s="156"/>
      <c r="O130" s="156"/>
      <c r="P130" s="157">
        <f>P131</f>
        <v>0</v>
      </c>
      <c r="Q130" s="156"/>
      <c r="R130" s="157">
        <f>R131</f>
        <v>0</v>
      </c>
      <c r="S130" s="156"/>
      <c r="T130" s="158">
        <f>T131</f>
        <v>703.69999999999993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1" t="s">
        <v>82</v>
      </c>
      <c r="AT130" s="159" t="s">
        <v>73</v>
      </c>
      <c r="AU130" s="159" t="s">
        <v>74</v>
      </c>
      <c r="AY130" s="151" t="s">
        <v>122</v>
      </c>
      <c r="BK130" s="160">
        <f>BK131</f>
        <v>0</v>
      </c>
    </row>
    <row r="131" s="12" customFormat="1" ht="22.8" customHeight="1">
      <c r="A131" s="12"/>
      <c r="B131" s="150"/>
      <c r="C131" s="12"/>
      <c r="D131" s="151" t="s">
        <v>73</v>
      </c>
      <c r="E131" s="161" t="s">
        <v>123</v>
      </c>
      <c r="F131" s="161" t="s">
        <v>124</v>
      </c>
      <c r="G131" s="12"/>
      <c r="H131" s="12"/>
      <c r="I131" s="153"/>
      <c r="J131" s="162">
        <f>BK131</f>
        <v>0</v>
      </c>
      <c r="K131" s="12"/>
      <c r="L131" s="150"/>
      <c r="M131" s="155"/>
      <c r="N131" s="156"/>
      <c r="O131" s="156"/>
      <c r="P131" s="157">
        <f>SUM(P132:P133)</f>
        <v>0</v>
      </c>
      <c r="Q131" s="156"/>
      <c r="R131" s="157">
        <f>SUM(R132:R133)</f>
        <v>0</v>
      </c>
      <c r="S131" s="156"/>
      <c r="T131" s="158">
        <f>SUM(T132:T133)</f>
        <v>703.69999999999993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1" t="s">
        <v>82</v>
      </c>
      <c r="AT131" s="159" t="s">
        <v>73</v>
      </c>
      <c r="AU131" s="159" t="s">
        <v>82</v>
      </c>
      <c r="AY131" s="151" t="s">
        <v>122</v>
      </c>
      <c r="BK131" s="160">
        <f>SUM(BK132:BK133)</f>
        <v>0</v>
      </c>
    </row>
    <row r="132" s="2" customFormat="1" ht="24.15" customHeight="1">
      <c r="A132" s="34"/>
      <c r="B132" s="163"/>
      <c r="C132" s="164" t="s">
        <v>82</v>
      </c>
      <c r="D132" s="164" t="s">
        <v>125</v>
      </c>
      <c r="E132" s="165" t="s">
        <v>126</v>
      </c>
      <c r="F132" s="166" t="s">
        <v>127</v>
      </c>
      <c r="G132" s="167" t="s">
        <v>128</v>
      </c>
      <c r="H132" s="168">
        <v>15</v>
      </c>
      <c r="I132" s="169"/>
      <c r="J132" s="170">
        <f>ROUND(I132*H132,2)</f>
        <v>0</v>
      </c>
      <c r="K132" s="166" t="s">
        <v>1</v>
      </c>
      <c r="L132" s="35"/>
      <c r="M132" s="171" t="s">
        <v>1</v>
      </c>
      <c r="N132" s="172" t="s">
        <v>39</v>
      </c>
      <c r="O132" s="73"/>
      <c r="P132" s="173">
        <f>O132*H132</f>
        <v>0</v>
      </c>
      <c r="Q132" s="173">
        <v>0</v>
      </c>
      <c r="R132" s="173">
        <f>Q132*H132</f>
        <v>0</v>
      </c>
      <c r="S132" s="173">
        <v>2.27</v>
      </c>
      <c r="T132" s="174">
        <f>S132*H132</f>
        <v>34.049999999999997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5" t="s">
        <v>129</v>
      </c>
      <c r="AT132" s="175" t="s">
        <v>125</v>
      </c>
      <c r="AU132" s="175" t="s">
        <v>84</v>
      </c>
      <c r="AY132" s="15" t="s">
        <v>122</v>
      </c>
      <c r="BE132" s="176">
        <f>IF(N132="základní",J132,0)</f>
        <v>0</v>
      </c>
      <c r="BF132" s="176">
        <f>IF(N132="snížená",J132,0)</f>
        <v>0</v>
      </c>
      <c r="BG132" s="176">
        <f>IF(N132="zákl. přenesená",J132,0)</f>
        <v>0</v>
      </c>
      <c r="BH132" s="176">
        <f>IF(N132="sníž. přenesená",J132,0)</f>
        <v>0</v>
      </c>
      <c r="BI132" s="176">
        <f>IF(N132="nulová",J132,0)</f>
        <v>0</v>
      </c>
      <c r="BJ132" s="15" t="s">
        <v>82</v>
      </c>
      <c r="BK132" s="176">
        <f>ROUND(I132*H132,2)</f>
        <v>0</v>
      </c>
      <c r="BL132" s="15" t="s">
        <v>129</v>
      </c>
      <c r="BM132" s="175" t="s">
        <v>130</v>
      </c>
    </row>
    <row r="133" s="2" customFormat="1" ht="38.55" customHeight="1">
      <c r="A133" s="34"/>
      <c r="B133" s="163"/>
      <c r="C133" s="164" t="s">
        <v>84</v>
      </c>
      <c r="D133" s="164" t="s">
        <v>125</v>
      </c>
      <c r="E133" s="165" t="s">
        <v>131</v>
      </c>
      <c r="F133" s="166" t="s">
        <v>132</v>
      </c>
      <c r="G133" s="167" t="s">
        <v>133</v>
      </c>
      <c r="H133" s="168">
        <v>295</v>
      </c>
      <c r="I133" s="169"/>
      <c r="J133" s="170">
        <f>ROUND(I133*H133,2)</f>
        <v>0</v>
      </c>
      <c r="K133" s="166" t="s">
        <v>1</v>
      </c>
      <c r="L133" s="35"/>
      <c r="M133" s="171" t="s">
        <v>1</v>
      </c>
      <c r="N133" s="172" t="s">
        <v>39</v>
      </c>
      <c r="O133" s="73"/>
      <c r="P133" s="173">
        <f>O133*H133</f>
        <v>0</v>
      </c>
      <c r="Q133" s="173">
        <v>0</v>
      </c>
      <c r="R133" s="173">
        <f>Q133*H133</f>
        <v>0</v>
      </c>
      <c r="S133" s="173">
        <v>2.27</v>
      </c>
      <c r="T133" s="174">
        <f>S133*H133</f>
        <v>669.64999999999998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5" t="s">
        <v>129</v>
      </c>
      <c r="AT133" s="175" t="s">
        <v>125</v>
      </c>
      <c r="AU133" s="175" t="s">
        <v>84</v>
      </c>
      <c r="AY133" s="15" t="s">
        <v>122</v>
      </c>
      <c r="BE133" s="176">
        <f>IF(N133="základní",J133,0)</f>
        <v>0</v>
      </c>
      <c r="BF133" s="176">
        <f>IF(N133="snížená",J133,0)</f>
        <v>0</v>
      </c>
      <c r="BG133" s="176">
        <f>IF(N133="zákl. přenesená",J133,0)</f>
        <v>0</v>
      </c>
      <c r="BH133" s="176">
        <f>IF(N133="sníž. přenesená",J133,0)</f>
        <v>0</v>
      </c>
      <c r="BI133" s="176">
        <f>IF(N133="nulová",J133,0)</f>
        <v>0</v>
      </c>
      <c r="BJ133" s="15" t="s">
        <v>82</v>
      </c>
      <c r="BK133" s="176">
        <f>ROUND(I133*H133,2)</f>
        <v>0</v>
      </c>
      <c r="BL133" s="15" t="s">
        <v>129</v>
      </c>
      <c r="BM133" s="175" t="s">
        <v>134</v>
      </c>
    </row>
    <row r="134" s="12" customFormat="1" ht="25.92" customHeight="1">
      <c r="A134" s="12"/>
      <c r="B134" s="150"/>
      <c r="C134" s="12"/>
      <c r="D134" s="151" t="s">
        <v>73</v>
      </c>
      <c r="E134" s="152" t="s">
        <v>135</v>
      </c>
      <c r="F134" s="152" t="s">
        <v>136</v>
      </c>
      <c r="G134" s="12"/>
      <c r="H134" s="12"/>
      <c r="I134" s="153"/>
      <c r="J134" s="154">
        <f>BK134</f>
        <v>0</v>
      </c>
      <c r="K134" s="12"/>
      <c r="L134" s="150"/>
      <c r="M134" s="155"/>
      <c r="N134" s="156"/>
      <c r="O134" s="156"/>
      <c r="P134" s="157">
        <f>P135+P139+P144+P155+P164</f>
        <v>0</v>
      </c>
      <c r="Q134" s="156"/>
      <c r="R134" s="157">
        <f>R135+R139+R144+R155+R164</f>
        <v>4.4646699999999999</v>
      </c>
      <c r="S134" s="156"/>
      <c r="T134" s="158">
        <f>T135+T139+T144+T155+T164</f>
        <v>4.0609000000000002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1" t="s">
        <v>84</v>
      </c>
      <c r="AT134" s="159" t="s">
        <v>73</v>
      </c>
      <c r="AU134" s="159" t="s">
        <v>74</v>
      </c>
      <c r="AY134" s="151" t="s">
        <v>122</v>
      </c>
      <c r="BK134" s="160">
        <f>BK135+BK139+BK144+BK155+BK164</f>
        <v>0</v>
      </c>
    </row>
    <row r="135" s="12" customFormat="1" ht="22.8" customHeight="1">
      <c r="A135" s="12"/>
      <c r="B135" s="150"/>
      <c r="C135" s="12"/>
      <c r="D135" s="151" t="s">
        <v>73</v>
      </c>
      <c r="E135" s="161" t="s">
        <v>137</v>
      </c>
      <c r="F135" s="161" t="s">
        <v>138</v>
      </c>
      <c r="G135" s="12"/>
      <c r="H135" s="12"/>
      <c r="I135" s="153"/>
      <c r="J135" s="162">
        <f>BK135</f>
        <v>0</v>
      </c>
      <c r="K135" s="12"/>
      <c r="L135" s="150"/>
      <c r="M135" s="155"/>
      <c r="N135" s="156"/>
      <c r="O135" s="156"/>
      <c r="P135" s="157">
        <f>SUM(P136:P138)</f>
        <v>0</v>
      </c>
      <c r="Q135" s="156"/>
      <c r="R135" s="157">
        <f>SUM(R136:R138)</f>
        <v>0.0019499999999999999</v>
      </c>
      <c r="S135" s="156"/>
      <c r="T135" s="158">
        <f>SUM(T136:T138)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1" t="s">
        <v>84</v>
      </c>
      <c r="AT135" s="159" t="s">
        <v>73</v>
      </c>
      <c r="AU135" s="159" t="s">
        <v>82</v>
      </c>
      <c r="AY135" s="151" t="s">
        <v>122</v>
      </c>
      <c r="BK135" s="160">
        <f>SUM(BK136:BK138)</f>
        <v>0</v>
      </c>
    </row>
    <row r="136" s="2" customFormat="1" ht="66.75" customHeight="1">
      <c r="A136" s="34"/>
      <c r="B136" s="163"/>
      <c r="C136" s="164" t="s">
        <v>139</v>
      </c>
      <c r="D136" s="164" t="s">
        <v>125</v>
      </c>
      <c r="E136" s="165" t="s">
        <v>140</v>
      </c>
      <c r="F136" s="166" t="s">
        <v>141</v>
      </c>
      <c r="G136" s="167" t="s">
        <v>133</v>
      </c>
      <c r="H136" s="168">
        <v>15</v>
      </c>
      <c r="I136" s="169"/>
      <c r="J136" s="170">
        <f>ROUND(I136*H136,2)</f>
        <v>0</v>
      </c>
      <c r="K136" s="166" t="s">
        <v>142</v>
      </c>
      <c r="L136" s="35"/>
      <c r="M136" s="171" t="s">
        <v>1</v>
      </c>
      <c r="N136" s="172" t="s">
        <v>39</v>
      </c>
      <c r="O136" s="73"/>
      <c r="P136" s="173">
        <f>O136*H136</f>
        <v>0</v>
      </c>
      <c r="Q136" s="173">
        <v>6.0000000000000002E-05</v>
      </c>
      <c r="R136" s="173">
        <f>Q136*H136</f>
        <v>0.00089999999999999998</v>
      </c>
      <c r="S136" s="173">
        <v>0</v>
      </c>
      <c r="T136" s="174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5" t="s">
        <v>143</v>
      </c>
      <c r="AT136" s="175" t="s">
        <v>125</v>
      </c>
      <c r="AU136" s="175" t="s">
        <v>84</v>
      </c>
      <c r="AY136" s="15" t="s">
        <v>122</v>
      </c>
      <c r="BE136" s="176">
        <f>IF(N136="základní",J136,0)</f>
        <v>0</v>
      </c>
      <c r="BF136" s="176">
        <f>IF(N136="snížená",J136,0)</f>
        <v>0</v>
      </c>
      <c r="BG136" s="176">
        <f>IF(N136="zákl. přenesená",J136,0)</f>
        <v>0</v>
      </c>
      <c r="BH136" s="176">
        <f>IF(N136="sníž. přenesená",J136,0)</f>
        <v>0</v>
      </c>
      <c r="BI136" s="176">
        <f>IF(N136="nulová",J136,0)</f>
        <v>0</v>
      </c>
      <c r="BJ136" s="15" t="s">
        <v>82</v>
      </c>
      <c r="BK136" s="176">
        <f>ROUND(I136*H136,2)</f>
        <v>0</v>
      </c>
      <c r="BL136" s="15" t="s">
        <v>143</v>
      </c>
      <c r="BM136" s="175" t="s">
        <v>144</v>
      </c>
    </row>
    <row r="137" s="2" customFormat="1" ht="24.15" customHeight="1">
      <c r="A137" s="34"/>
      <c r="B137" s="163"/>
      <c r="C137" s="177" t="s">
        <v>129</v>
      </c>
      <c r="D137" s="177" t="s">
        <v>145</v>
      </c>
      <c r="E137" s="178" t="s">
        <v>146</v>
      </c>
      <c r="F137" s="179" t="s">
        <v>147</v>
      </c>
      <c r="G137" s="180" t="s">
        <v>133</v>
      </c>
      <c r="H137" s="181">
        <v>15</v>
      </c>
      <c r="I137" s="182"/>
      <c r="J137" s="183">
        <f>ROUND(I137*H137,2)</f>
        <v>0</v>
      </c>
      <c r="K137" s="179" t="s">
        <v>142</v>
      </c>
      <c r="L137" s="184"/>
      <c r="M137" s="185" t="s">
        <v>1</v>
      </c>
      <c r="N137" s="186" t="s">
        <v>39</v>
      </c>
      <c r="O137" s="73"/>
      <c r="P137" s="173">
        <f>O137*H137</f>
        <v>0</v>
      </c>
      <c r="Q137" s="173">
        <v>6.9999999999999994E-05</v>
      </c>
      <c r="R137" s="173">
        <f>Q137*H137</f>
        <v>0.0010499999999999999</v>
      </c>
      <c r="S137" s="173">
        <v>0</v>
      </c>
      <c r="T137" s="174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5" t="s">
        <v>148</v>
      </c>
      <c r="AT137" s="175" t="s">
        <v>145</v>
      </c>
      <c r="AU137" s="175" t="s">
        <v>84</v>
      </c>
      <c r="AY137" s="15" t="s">
        <v>122</v>
      </c>
      <c r="BE137" s="176">
        <f>IF(N137="základní",J137,0)</f>
        <v>0</v>
      </c>
      <c r="BF137" s="176">
        <f>IF(N137="snížená",J137,0)</f>
        <v>0</v>
      </c>
      <c r="BG137" s="176">
        <f>IF(N137="zákl. přenesená",J137,0)</f>
        <v>0</v>
      </c>
      <c r="BH137" s="176">
        <f>IF(N137="sníž. přenesená",J137,0)</f>
        <v>0</v>
      </c>
      <c r="BI137" s="176">
        <f>IF(N137="nulová",J137,0)</f>
        <v>0</v>
      </c>
      <c r="BJ137" s="15" t="s">
        <v>82</v>
      </c>
      <c r="BK137" s="176">
        <f>ROUND(I137*H137,2)</f>
        <v>0</v>
      </c>
      <c r="BL137" s="15" t="s">
        <v>143</v>
      </c>
      <c r="BM137" s="175" t="s">
        <v>149</v>
      </c>
    </row>
    <row r="138" s="2" customFormat="1" ht="44.25" customHeight="1">
      <c r="A138" s="34"/>
      <c r="B138" s="163"/>
      <c r="C138" s="164" t="s">
        <v>150</v>
      </c>
      <c r="D138" s="164" t="s">
        <v>125</v>
      </c>
      <c r="E138" s="165" t="s">
        <v>151</v>
      </c>
      <c r="F138" s="166" t="s">
        <v>152</v>
      </c>
      <c r="G138" s="167" t="s">
        <v>153</v>
      </c>
      <c r="H138" s="187"/>
      <c r="I138" s="169"/>
      <c r="J138" s="170">
        <f>ROUND(I138*H138,2)</f>
        <v>0</v>
      </c>
      <c r="K138" s="166" t="s">
        <v>142</v>
      </c>
      <c r="L138" s="35"/>
      <c r="M138" s="171" t="s">
        <v>1</v>
      </c>
      <c r="N138" s="172" t="s">
        <v>39</v>
      </c>
      <c r="O138" s="73"/>
      <c r="P138" s="173">
        <f>O138*H138</f>
        <v>0</v>
      </c>
      <c r="Q138" s="173">
        <v>0</v>
      </c>
      <c r="R138" s="173">
        <f>Q138*H138</f>
        <v>0</v>
      </c>
      <c r="S138" s="173">
        <v>0</v>
      </c>
      <c r="T138" s="174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5" t="s">
        <v>143</v>
      </c>
      <c r="AT138" s="175" t="s">
        <v>125</v>
      </c>
      <c r="AU138" s="175" t="s">
        <v>84</v>
      </c>
      <c r="AY138" s="15" t="s">
        <v>122</v>
      </c>
      <c r="BE138" s="176">
        <f>IF(N138="základní",J138,0)</f>
        <v>0</v>
      </c>
      <c r="BF138" s="176">
        <f>IF(N138="snížená",J138,0)</f>
        <v>0</v>
      </c>
      <c r="BG138" s="176">
        <f>IF(N138="zákl. přenesená",J138,0)</f>
        <v>0</v>
      </c>
      <c r="BH138" s="176">
        <f>IF(N138="sníž. přenesená",J138,0)</f>
        <v>0</v>
      </c>
      <c r="BI138" s="176">
        <f>IF(N138="nulová",J138,0)</f>
        <v>0</v>
      </c>
      <c r="BJ138" s="15" t="s">
        <v>82</v>
      </c>
      <c r="BK138" s="176">
        <f>ROUND(I138*H138,2)</f>
        <v>0</v>
      </c>
      <c r="BL138" s="15" t="s">
        <v>143</v>
      </c>
      <c r="BM138" s="175" t="s">
        <v>154</v>
      </c>
    </row>
    <row r="139" s="12" customFormat="1" ht="22.8" customHeight="1">
      <c r="A139" s="12"/>
      <c r="B139" s="150"/>
      <c r="C139" s="12"/>
      <c r="D139" s="151" t="s">
        <v>73</v>
      </c>
      <c r="E139" s="161" t="s">
        <v>155</v>
      </c>
      <c r="F139" s="161" t="s">
        <v>156</v>
      </c>
      <c r="G139" s="12"/>
      <c r="H139" s="12"/>
      <c r="I139" s="153"/>
      <c r="J139" s="162">
        <f>BK139</f>
        <v>0</v>
      </c>
      <c r="K139" s="12"/>
      <c r="L139" s="150"/>
      <c r="M139" s="155"/>
      <c r="N139" s="156"/>
      <c r="O139" s="156"/>
      <c r="P139" s="157">
        <f>SUM(P140:P143)</f>
        <v>0</v>
      </c>
      <c r="Q139" s="156"/>
      <c r="R139" s="157">
        <f>SUM(R140:R143)</f>
        <v>0</v>
      </c>
      <c r="S139" s="156"/>
      <c r="T139" s="158">
        <f>SUM(T140:T143)</f>
        <v>0.12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1" t="s">
        <v>84</v>
      </c>
      <c r="AT139" s="159" t="s">
        <v>73</v>
      </c>
      <c r="AU139" s="159" t="s">
        <v>82</v>
      </c>
      <c r="AY139" s="151" t="s">
        <v>122</v>
      </c>
      <c r="BK139" s="160">
        <f>SUM(BK140:BK143)</f>
        <v>0</v>
      </c>
    </row>
    <row r="140" s="2" customFormat="1" ht="33" customHeight="1">
      <c r="A140" s="34"/>
      <c r="B140" s="163"/>
      <c r="C140" s="164" t="s">
        <v>157</v>
      </c>
      <c r="D140" s="164" t="s">
        <v>125</v>
      </c>
      <c r="E140" s="165" t="s">
        <v>158</v>
      </c>
      <c r="F140" s="166" t="s">
        <v>159</v>
      </c>
      <c r="G140" s="167" t="s">
        <v>160</v>
      </c>
      <c r="H140" s="168">
        <v>1</v>
      </c>
      <c r="I140" s="169"/>
      <c r="J140" s="170">
        <f>ROUND(I140*H140,2)</f>
        <v>0</v>
      </c>
      <c r="K140" s="166" t="s">
        <v>142</v>
      </c>
      <c r="L140" s="35"/>
      <c r="M140" s="171" t="s">
        <v>1</v>
      </c>
      <c r="N140" s="172" t="s">
        <v>39</v>
      </c>
      <c r="O140" s="73"/>
      <c r="P140" s="173">
        <f>O140*H140</f>
        <v>0</v>
      </c>
      <c r="Q140" s="173">
        <v>0</v>
      </c>
      <c r="R140" s="173">
        <f>Q140*H140</f>
        <v>0</v>
      </c>
      <c r="S140" s="173">
        <v>0.059999999999999998</v>
      </c>
      <c r="T140" s="174">
        <f>S140*H140</f>
        <v>0.059999999999999998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5" t="s">
        <v>143</v>
      </c>
      <c r="AT140" s="175" t="s">
        <v>125</v>
      </c>
      <c r="AU140" s="175" t="s">
        <v>84</v>
      </c>
      <c r="AY140" s="15" t="s">
        <v>122</v>
      </c>
      <c r="BE140" s="176">
        <f>IF(N140="základní",J140,0)</f>
        <v>0</v>
      </c>
      <c r="BF140" s="176">
        <f>IF(N140="snížená",J140,0)</f>
        <v>0</v>
      </c>
      <c r="BG140" s="176">
        <f>IF(N140="zákl. přenesená",J140,0)</f>
        <v>0</v>
      </c>
      <c r="BH140" s="176">
        <f>IF(N140="sníž. přenesená",J140,0)</f>
        <v>0</v>
      </c>
      <c r="BI140" s="176">
        <f>IF(N140="nulová",J140,0)</f>
        <v>0</v>
      </c>
      <c r="BJ140" s="15" t="s">
        <v>82</v>
      </c>
      <c r="BK140" s="176">
        <f>ROUND(I140*H140,2)</f>
        <v>0</v>
      </c>
      <c r="BL140" s="15" t="s">
        <v>143</v>
      </c>
      <c r="BM140" s="175" t="s">
        <v>161</v>
      </c>
    </row>
    <row r="141" s="2" customFormat="1">
      <c r="A141" s="34"/>
      <c r="B141" s="35"/>
      <c r="C141" s="34"/>
      <c r="D141" s="188" t="s">
        <v>162</v>
      </c>
      <c r="E141" s="34"/>
      <c r="F141" s="189" t="s">
        <v>163</v>
      </c>
      <c r="G141" s="34"/>
      <c r="H141" s="34"/>
      <c r="I141" s="190"/>
      <c r="J141" s="34"/>
      <c r="K141" s="34"/>
      <c r="L141" s="35"/>
      <c r="M141" s="191"/>
      <c r="N141" s="192"/>
      <c r="O141" s="73"/>
      <c r="P141" s="73"/>
      <c r="Q141" s="73"/>
      <c r="R141" s="73"/>
      <c r="S141" s="73"/>
      <c r="T141" s="7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5" t="s">
        <v>162</v>
      </c>
      <c r="AU141" s="15" t="s">
        <v>84</v>
      </c>
    </row>
    <row r="142" s="2" customFormat="1" ht="33" customHeight="1">
      <c r="A142" s="34"/>
      <c r="B142" s="163"/>
      <c r="C142" s="164" t="s">
        <v>164</v>
      </c>
      <c r="D142" s="164" t="s">
        <v>125</v>
      </c>
      <c r="E142" s="165" t="s">
        <v>165</v>
      </c>
      <c r="F142" s="166" t="s">
        <v>166</v>
      </c>
      <c r="G142" s="167" t="s">
        <v>160</v>
      </c>
      <c r="H142" s="168">
        <v>1</v>
      </c>
      <c r="I142" s="169"/>
      <c r="J142" s="170">
        <f>ROUND(I142*H142,2)</f>
        <v>0</v>
      </c>
      <c r="K142" s="166" t="s">
        <v>142</v>
      </c>
      <c r="L142" s="35"/>
      <c r="M142" s="171" t="s">
        <v>1</v>
      </c>
      <c r="N142" s="172" t="s">
        <v>39</v>
      </c>
      <c r="O142" s="73"/>
      <c r="P142" s="173">
        <f>O142*H142</f>
        <v>0</v>
      </c>
      <c r="Q142" s="173">
        <v>0</v>
      </c>
      <c r="R142" s="173">
        <f>Q142*H142</f>
        <v>0</v>
      </c>
      <c r="S142" s="173">
        <v>0.059999999999999998</v>
      </c>
      <c r="T142" s="174">
        <f>S142*H142</f>
        <v>0.059999999999999998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5" t="s">
        <v>143</v>
      </c>
      <c r="AT142" s="175" t="s">
        <v>125</v>
      </c>
      <c r="AU142" s="175" t="s">
        <v>84</v>
      </c>
      <c r="AY142" s="15" t="s">
        <v>122</v>
      </c>
      <c r="BE142" s="176">
        <f>IF(N142="základní",J142,0)</f>
        <v>0</v>
      </c>
      <c r="BF142" s="176">
        <f>IF(N142="snížená",J142,0)</f>
        <v>0</v>
      </c>
      <c r="BG142" s="176">
        <f>IF(N142="zákl. přenesená",J142,0)</f>
        <v>0</v>
      </c>
      <c r="BH142" s="176">
        <f>IF(N142="sníž. přenesená",J142,0)</f>
        <v>0</v>
      </c>
      <c r="BI142" s="176">
        <f>IF(N142="nulová",J142,0)</f>
        <v>0</v>
      </c>
      <c r="BJ142" s="15" t="s">
        <v>82</v>
      </c>
      <c r="BK142" s="176">
        <f>ROUND(I142*H142,2)</f>
        <v>0</v>
      </c>
      <c r="BL142" s="15" t="s">
        <v>143</v>
      </c>
      <c r="BM142" s="175" t="s">
        <v>167</v>
      </c>
    </row>
    <row r="143" s="2" customFormat="1" ht="37.8" customHeight="1">
      <c r="A143" s="34"/>
      <c r="B143" s="163"/>
      <c r="C143" s="164" t="s">
        <v>168</v>
      </c>
      <c r="D143" s="164" t="s">
        <v>125</v>
      </c>
      <c r="E143" s="165" t="s">
        <v>169</v>
      </c>
      <c r="F143" s="166" t="s">
        <v>170</v>
      </c>
      <c r="G143" s="167" t="s">
        <v>171</v>
      </c>
      <c r="H143" s="168">
        <v>0.12</v>
      </c>
      <c r="I143" s="169"/>
      <c r="J143" s="170">
        <f>ROUND(I143*H143,2)</f>
        <v>0</v>
      </c>
      <c r="K143" s="166" t="s">
        <v>1</v>
      </c>
      <c r="L143" s="35"/>
      <c r="M143" s="171" t="s">
        <v>1</v>
      </c>
      <c r="N143" s="172" t="s">
        <v>39</v>
      </c>
      <c r="O143" s="73"/>
      <c r="P143" s="173">
        <f>O143*H143</f>
        <v>0</v>
      </c>
      <c r="Q143" s="173">
        <v>0</v>
      </c>
      <c r="R143" s="173">
        <f>Q143*H143</f>
        <v>0</v>
      </c>
      <c r="S143" s="173">
        <v>0</v>
      </c>
      <c r="T143" s="174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5" t="s">
        <v>143</v>
      </c>
      <c r="AT143" s="175" t="s">
        <v>125</v>
      </c>
      <c r="AU143" s="175" t="s">
        <v>84</v>
      </c>
      <c r="AY143" s="15" t="s">
        <v>122</v>
      </c>
      <c r="BE143" s="176">
        <f>IF(N143="základní",J143,0)</f>
        <v>0</v>
      </c>
      <c r="BF143" s="176">
        <f>IF(N143="snížená",J143,0)</f>
        <v>0</v>
      </c>
      <c r="BG143" s="176">
        <f>IF(N143="zákl. přenesená",J143,0)</f>
        <v>0</v>
      </c>
      <c r="BH143" s="176">
        <f>IF(N143="sníž. přenesená",J143,0)</f>
        <v>0</v>
      </c>
      <c r="BI143" s="176">
        <f>IF(N143="nulová",J143,0)</f>
        <v>0</v>
      </c>
      <c r="BJ143" s="15" t="s">
        <v>82</v>
      </c>
      <c r="BK143" s="176">
        <f>ROUND(I143*H143,2)</f>
        <v>0</v>
      </c>
      <c r="BL143" s="15" t="s">
        <v>143</v>
      </c>
      <c r="BM143" s="175" t="s">
        <v>172</v>
      </c>
    </row>
    <row r="144" s="12" customFormat="1" ht="22.8" customHeight="1">
      <c r="A144" s="12"/>
      <c r="B144" s="150"/>
      <c r="C144" s="12"/>
      <c r="D144" s="151" t="s">
        <v>73</v>
      </c>
      <c r="E144" s="161" t="s">
        <v>173</v>
      </c>
      <c r="F144" s="161" t="s">
        <v>174</v>
      </c>
      <c r="G144" s="12"/>
      <c r="H144" s="12"/>
      <c r="I144" s="153"/>
      <c r="J144" s="162">
        <f>BK144</f>
        <v>0</v>
      </c>
      <c r="K144" s="12"/>
      <c r="L144" s="150"/>
      <c r="M144" s="155"/>
      <c r="N144" s="156"/>
      <c r="O144" s="156"/>
      <c r="P144" s="157">
        <f>SUM(P145:P154)</f>
        <v>0</v>
      </c>
      <c r="Q144" s="156"/>
      <c r="R144" s="157">
        <f>SUM(R145:R154)</f>
        <v>0.51249</v>
      </c>
      <c r="S144" s="156"/>
      <c r="T144" s="158">
        <f>SUM(T145:T154)</f>
        <v>1.536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51" t="s">
        <v>84</v>
      </c>
      <c r="AT144" s="159" t="s">
        <v>73</v>
      </c>
      <c r="AU144" s="159" t="s">
        <v>82</v>
      </c>
      <c r="AY144" s="151" t="s">
        <v>122</v>
      </c>
      <c r="BK144" s="160">
        <f>SUM(BK145:BK154)</f>
        <v>0</v>
      </c>
    </row>
    <row r="145" s="2" customFormat="1" ht="24.15" customHeight="1">
      <c r="A145" s="34"/>
      <c r="B145" s="163"/>
      <c r="C145" s="164" t="s">
        <v>123</v>
      </c>
      <c r="D145" s="164" t="s">
        <v>125</v>
      </c>
      <c r="E145" s="165" t="s">
        <v>175</v>
      </c>
      <c r="F145" s="166" t="s">
        <v>176</v>
      </c>
      <c r="G145" s="167" t="s">
        <v>133</v>
      </c>
      <c r="H145" s="168">
        <v>480</v>
      </c>
      <c r="I145" s="169"/>
      <c r="J145" s="170">
        <f>ROUND(I145*H145,2)</f>
        <v>0</v>
      </c>
      <c r="K145" s="166" t="s">
        <v>142</v>
      </c>
      <c r="L145" s="35"/>
      <c r="M145" s="171" t="s">
        <v>1</v>
      </c>
      <c r="N145" s="172" t="s">
        <v>39</v>
      </c>
      <c r="O145" s="73"/>
      <c r="P145" s="173">
        <f>O145*H145</f>
        <v>0</v>
      </c>
      <c r="Q145" s="173">
        <v>2.0000000000000002E-05</v>
      </c>
      <c r="R145" s="173">
        <f>Q145*H145</f>
        <v>0.0096000000000000009</v>
      </c>
      <c r="S145" s="173">
        <v>0.0032000000000000002</v>
      </c>
      <c r="T145" s="174">
        <f>S145*H145</f>
        <v>1.536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5" t="s">
        <v>143</v>
      </c>
      <c r="AT145" s="175" t="s">
        <v>125</v>
      </c>
      <c r="AU145" s="175" t="s">
        <v>84</v>
      </c>
      <c r="AY145" s="15" t="s">
        <v>122</v>
      </c>
      <c r="BE145" s="176">
        <f>IF(N145="základní",J145,0)</f>
        <v>0</v>
      </c>
      <c r="BF145" s="176">
        <f>IF(N145="snížená",J145,0)</f>
        <v>0</v>
      </c>
      <c r="BG145" s="176">
        <f>IF(N145="zákl. přenesená",J145,0)</f>
        <v>0</v>
      </c>
      <c r="BH145" s="176">
        <f>IF(N145="sníž. přenesená",J145,0)</f>
        <v>0</v>
      </c>
      <c r="BI145" s="176">
        <f>IF(N145="nulová",J145,0)</f>
        <v>0</v>
      </c>
      <c r="BJ145" s="15" t="s">
        <v>82</v>
      </c>
      <c r="BK145" s="176">
        <f>ROUND(I145*H145,2)</f>
        <v>0</v>
      </c>
      <c r="BL145" s="15" t="s">
        <v>143</v>
      </c>
      <c r="BM145" s="175" t="s">
        <v>177</v>
      </c>
    </row>
    <row r="146" s="2" customFormat="1">
      <c r="A146" s="34"/>
      <c r="B146" s="35"/>
      <c r="C146" s="34"/>
      <c r="D146" s="188" t="s">
        <v>162</v>
      </c>
      <c r="E146" s="34"/>
      <c r="F146" s="189" t="s">
        <v>178</v>
      </c>
      <c r="G146" s="34"/>
      <c r="H146" s="34"/>
      <c r="I146" s="190"/>
      <c r="J146" s="34"/>
      <c r="K146" s="34"/>
      <c r="L146" s="35"/>
      <c r="M146" s="191"/>
      <c r="N146" s="192"/>
      <c r="O146" s="73"/>
      <c r="P146" s="73"/>
      <c r="Q146" s="73"/>
      <c r="R146" s="73"/>
      <c r="S146" s="73"/>
      <c r="T146" s="7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5" t="s">
        <v>162</v>
      </c>
      <c r="AU146" s="15" t="s">
        <v>84</v>
      </c>
    </row>
    <row r="147" s="2" customFormat="1" ht="24.15" customHeight="1">
      <c r="A147" s="34"/>
      <c r="B147" s="163"/>
      <c r="C147" s="164" t="s">
        <v>179</v>
      </c>
      <c r="D147" s="164" t="s">
        <v>125</v>
      </c>
      <c r="E147" s="165" t="s">
        <v>180</v>
      </c>
      <c r="F147" s="166" t="s">
        <v>181</v>
      </c>
      <c r="G147" s="167" t="s">
        <v>133</v>
      </c>
      <c r="H147" s="168">
        <v>526</v>
      </c>
      <c r="I147" s="169"/>
      <c r="J147" s="170">
        <f>ROUND(I147*H147,2)</f>
        <v>0</v>
      </c>
      <c r="K147" s="166" t="s">
        <v>142</v>
      </c>
      <c r="L147" s="35"/>
      <c r="M147" s="171" t="s">
        <v>1</v>
      </c>
      <c r="N147" s="172" t="s">
        <v>39</v>
      </c>
      <c r="O147" s="73"/>
      <c r="P147" s="173">
        <f>O147*H147</f>
        <v>0</v>
      </c>
      <c r="Q147" s="173">
        <v>0.00048000000000000001</v>
      </c>
      <c r="R147" s="173">
        <f>Q147*H147</f>
        <v>0.25247999999999998</v>
      </c>
      <c r="S147" s="173">
        <v>0</v>
      </c>
      <c r="T147" s="174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5" t="s">
        <v>143</v>
      </c>
      <c r="AT147" s="175" t="s">
        <v>125</v>
      </c>
      <c r="AU147" s="175" t="s">
        <v>84</v>
      </c>
      <c r="AY147" s="15" t="s">
        <v>122</v>
      </c>
      <c r="BE147" s="176">
        <f>IF(N147="základní",J147,0)</f>
        <v>0</v>
      </c>
      <c r="BF147" s="176">
        <f>IF(N147="snížená",J147,0)</f>
        <v>0</v>
      </c>
      <c r="BG147" s="176">
        <f>IF(N147="zákl. přenesená",J147,0)</f>
        <v>0</v>
      </c>
      <c r="BH147" s="176">
        <f>IF(N147="sníž. přenesená",J147,0)</f>
        <v>0</v>
      </c>
      <c r="BI147" s="176">
        <f>IF(N147="nulová",J147,0)</f>
        <v>0</v>
      </c>
      <c r="BJ147" s="15" t="s">
        <v>82</v>
      </c>
      <c r="BK147" s="176">
        <f>ROUND(I147*H147,2)</f>
        <v>0</v>
      </c>
      <c r="BL147" s="15" t="s">
        <v>143</v>
      </c>
      <c r="BM147" s="175" t="s">
        <v>182</v>
      </c>
    </row>
    <row r="148" s="2" customFormat="1" ht="24.15" customHeight="1">
      <c r="A148" s="34"/>
      <c r="B148" s="163"/>
      <c r="C148" s="164" t="s">
        <v>183</v>
      </c>
      <c r="D148" s="164" t="s">
        <v>125</v>
      </c>
      <c r="E148" s="165" t="s">
        <v>184</v>
      </c>
      <c r="F148" s="166" t="s">
        <v>185</v>
      </c>
      <c r="G148" s="167" t="s">
        <v>133</v>
      </c>
      <c r="H148" s="168">
        <v>92</v>
      </c>
      <c r="I148" s="169"/>
      <c r="J148" s="170">
        <f>ROUND(I148*H148,2)</f>
        <v>0</v>
      </c>
      <c r="K148" s="166" t="s">
        <v>142</v>
      </c>
      <c r="L148" s="35"/>
      <c r="M148" s="171" t="s">
        <v>1</v>
      </c>
      <c r="N148" s="172" t="s">
        <v>39</v>
      </c>
      <c r="O148" s="73"/>
      <c r="P148" s="173">
        <f>O148*H148</f>
        <v>0</v>
      </c>
      <c r="Q148" s="173">
        <v>0.00059000000000000003</v>
      </c>
      <c r="R148" s="173">
        <f>Q148*H148</f>
        <v>0.054280000000000002</v>
      </c>
      <c r="S148" s="173">
        <v>0</v>
      </c>
      <c r="T148" s="174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5" t="s">
        <v>143</v>
      </c>
      <c r="AT148" s="175" t="s">
        <v>125</v>
      </c>
      <c r="AU148" s="175" t="s">
        <v>84</v>
      </c>
      <c r="AY148" s="15" t="s">
        <v>122</v>
      </c>
      <c r="BE148" s="176">
        <f>IF(N148="základní",J148,0)</f>
        <v>0</v>
      </c>
      <c r="BF148" s="176">
        <f>IF(N148="snížená",J148,0)</f>
        <v>0</v>
      </c>
      <c r="BG148" s="176">
        <f>IF(N148="zákl. přenesená",J148,0)</f>
        <v>0</v>
      </c>
      <c r="BH148" s="176">
        <f>IF(N148="sníž. přenesená",J148,0)</f>
        <v>0</v>
      </c>
      <c r="BI148" s="176">
        <f>IF(N148="nulová",J148,0)</f>
        <v>0</v>
      </c>
      <c r="BJ148" s="15" t="s">
        <v>82</v>
      </c>
      <c r="BK148" s="176">
        <f>ROUND(I148*H148,2)</f>
        <v>0</v>
      </c>
      <c r="BL148" s="15" t="s">
        <v>143</v>
      </c>
      <c r="BM148" s="175" t="s">
        <v>186</v>
      </c>
    </row>
    <row r="149" s="2" customFormat="1" ht="24.15" customHeight="1">
      <c r="A149" s="34"/>
      <c r="B149" s="163"/>
      <c r="C149" s="164" t="s">
        <v>187</v>
      </c>
      <c r="D149" s="164" t="s">
        <v>125</v>
      </c>
      <c r="E149" s="165" t="s">
        <v>188</v>
      </c>
      <c r="F149" s="166" t="s">
        <v>189</v>
      </c>
      <c r="G149" s="167" t="s">
        <v>133</v>
      </c>
      <c r="H149" s="168">
        <v>57</v>
      </c>
      <c r="I149" s="169"/>
      <c r="J149" s="170">
        <f>ROUND(I149*H149,2)</f>
        <v>0</v>
      </c>
      <c r="K149" s="166" t="s">
        <v>142</v>
      </c>
      <c r="L149" s="35"/>
      <c r="M149" s="171" t="s">
        <v>1</v>
      </c>
      <c r="N149" s="172" t="s">
        <v>39</v>
      </c>
      <c r="O149" s="73"/>
      <c r="P149" s="173">
        <f>O149*H149</f>
        <v>0</v>
      </c>
      <c r="Q149" s="173">
        <v>0.00075000000000000002</v>
      </c>
      <c r="R149" s="173">
        <f>Q149*H149</f>
        <v>0.042750000000000003</v>
      </c>
      <c r="S149" s="173">
        <v>0</v>
      </c>
      <c r="T149" s="174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5" t="s">
        <v>143</v>
      </c>
      <c r="AT149" s="175" t="s">
        <v>125</v>
      </c>
      <c r="AU149" s="175" t="s">
        <v>84</v>
      </c>
      <c r="AY149" s="15" t="s">
        <v>122</v>
      </c>
      <c r="BE149" s="176">
        <f>IF(N149="základní",J149,0)</f>
        <v>0</v>
      </c>
      <c r="BF149" s="176">
        <f>IF(N149="snížená",J149,0)</f>
        <v>0</v>
      </c>
      <c r="BG149" s="176">
        <f>IF(N149="zákl. přenesená",J149,0)</f>
        <v>0</v>
      </c>
      <c r="BH149" s="176">
        <f>IF(N149="sníž. přenesená",J149,0)</f>
        <v>0</v>
      </c>
      <c r="BI149" s="176">
        <f>IF(N149="nulová",J149,0)</f>
        <v>0</v>
      </c>
      <c r="BJ149" s="15" t="s">
        <v>82</v>
      </c>
      <c r="BK149" s="176">
        <f>ROUND(I149*H149,2)</f>
        <v>0</v>
      </c>
      <c r="BL149" s="15" t="s">
        <v>143</v>
      </c>
      <c r="BM149" s="175" t="s">
        <v>190</v>
      </c>
    </row>
    <row r="150" s="2" customFormat="1" ht="24.15" customHeight="1">
      <c r="A150" s="34"/>
      <c r="B150" s="163"/>
      <c r="C150" s="164" t="s">
        <v>191</v>
      </c>
      <c r="D150" s="164" t="s">
        <v>125</v>
      </c>
      <c r="E150" s="165" t="s">
        <v>192</v>
      </c>
      <c r="F150" s="166" t="s">
        <v>193</v>
      </c>
      <c r="G150" s="167" t="s">
        <v>133</v>
      </c>
      <c r="H150" s="168">
        <v>54</v>
      </c>
      <c r="I150" s="169"/>
      <c r="J150" s="170">
        <f>ROUND(I150*H150,2)</f>
        <v>0</v>
      </c>
      <c r="K150" s="166" t="s">
        <v>142</v>
      </c>
      <c r="L150" s="35"/>
      <c r="M150" s="171" t="s">
        <v>1</v>
      </c>
      <c r="N150" s="172" t="s">
        <v>39</v>
      </c>
      <c r="O150" s="73"/>
      <c r="P150" s="173">
        <f>O150*H150</f>
        <v>0</v>
      </c>
      <c r="Q150" s="173">
        <v>0.0012899999999999999</v>
      </c>
      <c r="R150" s="173">
        <f>Q150*H150</f>
        <v>0.06966</v>
      </c>
      <c r="S150" s="173">
        <v>0</v>
      </c>
      <c r="T150" s="174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5" t="s">
        <v>143</v>
      </c>
      <c r="AT150" s="175" t="s">
        <v>125</v>
      </c>
      <c r="AU150" s="175" t="s">
        <v>84</v>
      </c>
      <c r="AY150" s="15" t="s">
        <v>122</v>
      </c>
      <c r="BE150" s="176">
        <f>IF(N150="základní",J150,0)</f>
        <v>0</v>
      </c>
      <c r="BF150" s="176">
        <f>IF(N150="snížená",J150,0)</f>
        <v>0</v>
      </c>
      <c r="BG150" s="176">
        <f>IF(N150="zákl. přenesená",J150,0)</f>
        <v>0</v>
      </c>
      <c r="BH150" s="176">
        <f>IF(N150="sníž. přenesená",J150,0)</f>
        <v>0</v>
      </c>
      <c r="BI150" s="176">
        <f>IF(N150="nulová",J150,0)</f>
        <v>0</v>
      </c>
      <c r="BJ150" s="15" t="s">
        <v>82</v>
      </c>
      <c r="BK150" s="176">
        <f>ROUND(I150*H150,2)</f>
        <v>0</v>
      </c>
      <c r="BL150" s="15" t="s">
        <v>143</v>
      </c>
      <c r="BM150" s="175" t="s">
        <v>194</v>
      </c>
    </row>
    <row r="151" s="2" customFormat="1" ht="24.15" customHeight="1">
      <c r="A151" s="34"/>
      <c r="B151" s="163"/>
      <c r="C151" s="164" t="s">
        <v>195</v>
      </c>
      <c r="D151" s="164" t="s">
        <v>125</v>
      </c>
      <c r="E151" s="165" t="s">
        <v>196</v>
      </c>
      <c r="F151" s="166" t="s">
        <v>197</v>
      </c>
      <c r="G151" s="167" t="s">
        <v>133</v>
      </c>
      <c r="H151" s="168">
        <v>52</v>
      </c>
      <c r="I151" s="169"/>
      <c r="J151" s="170">
        <f>ROUND(I151*H151,2)</f>
        <v>0</v>
      </c>
      <c r="K151" s="166" t="s">
        <v>142</v>
      </c>
      <c r="L151" s="35"/>
      <c r="M151" s="171" t="s">
        <v>1</v>
      </c>
      <c r="N151" s="172" t="s">
        <v>39</v>
      </c>
      <c r="O151" s="73"/>
      <c r="P151" s="173">
        <f>O151*H151</f>
        <v>0</v>
      </c>
      <c r="Q151" s="173">
        <v>0.0016100000000000001</v>
      </c>
      <c r="R151" s="173">
        <f>Q151*H151</f>
        <v>0.083720000000000003</v>
      </c>
      <c r="S151" s="173">
        <v>0</v>
      </c>
      <c r="T151" s="174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5" t="s">
        <v>143</v>
      </c>
      <c r="AT151" s="175" t="s">
        <v>125</v>
      </c>
      <c r="AU151" s="175" t="s">
        <v>84</v>
      </c>
      <c r="AY151" s="15" t="s">
        <v>122</v>
      </c>
      <c r="BE151" s="176">
        <f>IF(N151="základní",J151,0)</f>
        <v>0</v>
      </c>
      <c r="BF151" s="176">
        <f>IF(N151="snížená",J151,0)</f>
        <v>0</v>
      </c>
      <c r="BG151" s="176">
        <f>IF(N151="zákl. přenesená",J151,0)</f>
        <v>0</v>
      </c>
      <c r="BH151" s="176">
        <f>IF(N151="sníž. přenesená",J151,0)</f>
        <v>0</v>
      </c>
      <c r="BI151" s="176">
        <f>IF(N151="nulová",J151,0)</f>
        <v>0</v>
      </c>
      <c r="BJ151" s="15" t="s">
        <v>82</v>
      </c>
      <c r="BK151" s="176">
        <f>ROUND(I151*H151,2)</f>
        <v>0</v>
      </c>
      <c r="BL151" s="15" t="s">
        <v>143</v>
      </c>
      <c r="BM151" s="175" t="s">
        <v>198</v>
      </c>
    </row>
    <row r="152" s="2" customFormat="1" ht="24.15" customHeight="1">
      <c r="A152" s="34"/>
      <c r="B152" s="163"/>
      <c r="C152" s="164" t="s">
        <v>8</v>
      </c>
      <c r="D152" s="164" t="s">
        <v>125</v>
      </c>
      <c r="E152" s="165" t="s">
        <v>199</v>
      </c>
      <c r="F152" s="166" t="s">
        <v>200</v>
      </c>
      <c r="G152" s="167" t="s">
        <v>133</v>
      </c>
      <c r="H152" s="168">
        <v>781</v>
      </c>
      <c r="I152" s="169"/>
      <c r="J152" s="170">
        <f>ROUND(I152*H152,2)</f>
        <v>0</v>
      </c>
      <c r="K152" s="166" t="s">
        <v>142</v>
      </c>
      <c r="L152" s="35"/>
      <c r="M152" s="171" t="s">
        <v>1</v>
      </c>
      <c r="N152" s="172" t="s">
        <v>39</v>
      </c>
      <c r="O152" s="73"/>
      <c r="P152" s="173">
        <f>O152*H152</f>
        <v>0</v>
      </c>
      <c r="Q152" s="173">
        <v>0</v>
      </c>
      <c r="R152" s="173">
        <f>Q152*H152</f>
        <v>0</v>
      </c>
      <c r="S152" s="173">
        <v>0</v>
      </c>
      <c r="T152" s="174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5" t="s">
        <v>143</v>
      </c>
      <c r="AT152" s="175" t="s">
        <v>125</v>
      </c>
      <c r="AU152" s="175" t="s">
        <v>84</v>
      </c>
      <c r="AY152" s="15" t="s">
        <v>122</v>
      </c>
      <c r="BE152" s="176">
        <f>IF(N152="základní",J152,0)</f>
        <v>0</v>
      </c>
      <c r="BF152" s="176">
        <f>IF(N152="snížená",J152,0)</f>
        <v>0</v>
      </c>
      <c r="BG152" s="176">
        <f>IF(N152="zákl. přenesená",J152,0)</f>
        <v>0</v>
      </c>
      <c r="BH152" s="176">
        <f>IF(N152="sníž. přenesená",J152,0)</f>
        <v>0</v>
      </c>
      <c r="BI152" s="176">
        <f>IF(N152="nulová",J152,0)</f>
        <v>0</v>
      </c>
      <c r="BJ152" s="15" t="s">
        <v>82</v>
      </c>
      <c r="BK152" s="176">
        <f>ROUND(I152*H152,2)</f>
        <v>0</v>
      </c>
      <c r="BL152" s="15" t="s">
        <v>143</v>
      </c>
      <c r="BM152" s="175" t="s">
        <v>201</v>
      </c>
    </row>
    <row r="153" s="2" customFormat="1" ht="44.25" customHeight="1">
      <c r="A153" s="34"/>
      <c r="B153" s="163"/>
      <c r="C153" s="164" t="s">
        <v>143</v>
      </c>
      <c r="D153" s="164" t="s">
        <v>125</v>
      </c>
      <c r="E153" s="165" t="s">
        <v>202</v>
      </c>
      <c r="F153" s="166" t="s">
        <v>203</v>
      </c>
      <c r="G153" s="167" t="s">
        <v>171</v>
      </c>
      <c r="H153" s="168">
        <v>1.536</v>
      </c>
      <c r="I153" s="169"/>
      <c r="J153" s="170">
        <f>ROUND(I153*H153,2)</f>
        <v>0</v>
      </c>
      <c r="K153" s="166" t="s">
        <v>1</v>
      </c>
      <c r="L153" s="35"/>
      <c r="M153" s="171" t="s">
        <v>1</v>
      </c>
      <c r="N153" s="172" t="s">
        <v>39</v>
      </c>
      <c r="O153" s="73"/>
      <c r="P153" s="173">
        <f>O153*H153</f>
        <v>0</v>
      </c>
      <c r="Q153" s="173">
        <v>0</v>
      </c>
      <c r="R153" s="173">
        <f>Q153*H153</f>
        <v>0</v>
      </c>
      <c r="S153" s="173">
        <v>0</v>
      </c>
      <c r="T153" s="174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5" t="s">
        <v>143</v>
      </c>
      <c r="AT153" s="175" t="s">
        <v>125</v>
      </c>
      <c r="AU153" s="175" t="s">
        <v>84</v>
      </c>
      <c r="AY153" s="15" t="s">
        <v>122</v>
      </c>
      <c r="BE153" s="176">
        <f>IF(N153="základní",J153,0)</f>
        <v>0</v>
      </c>
      <c r="BF153" s="176">
        <f>IF(N153="snížená",J153,0)</f>
        <v>0</v>
      </c>
      <c r="BG153" s="176">
        <f>IF(N153="zákl. přenesená",J153,0)</f>
        <v>0</v>
      </c>
      <c r="BH153" s="176">
        <f>IF(N153="sníž. přenesená",J153,0)</f>
        <v>0</v>
      </c>
      <c r="BI153" s="176">
        <f>IF(N153="nulová",J153,0)</f>
        <v>0</v>
      </c>
      <c r="BJ153" s="15" t="s">
        <v>82</v>
      </c>
      <c r="BK153" s="176">
        <f>ROUND(I153*H153,2)</f>
        <v>0</v>
      </c>
      <c r="BL153" s="15" t="s">
        <v>143</v>
      </c>
      <c r="BM153" s="175" t="s">
        <v>204</v>
      </c>
    </row>
    <row r="154" s="2" customFormat="1" ht="44.25" customHeight="1">
      <c r="A154" s="34"/>
      <c r="B154" s="163"/>
      <c r="C154" s="164" t="s">
        <v>205</v>
      </c>
      <c r="D154" s="164" t="s">
        <v>125</v>
      </c>
      <c r="E154" s="165" t="s">
        <v>206</v>
      </c>
      <c r="F154" s="166" t="s">
        <v>207</v>
      </c>
      <c r="G154" s="167" t="s">
        <v>153</v>
      </c>
      <c r="H154" s="187"/>
      <c r="I154" s="169"/>
      <c r="J154" s="170">
        <f>ROUND(I154*H154,2)</f>
        <v>0</v>
      </c>
      <c r="K154" s="166" t="s">
        <v>142</v>
      </c>
      <c r="L154" s="35"/>
      <c r="M154" s="171" t="s">
        <v>1</v>
      </c>
      <c r="N154" s="172" t="s">
        <v>39</v>
      </c>
      <c r="O154" s="73"/>
      <c r="P154" s="173">
        <f>O154*H154</f>
        <v>0</v>
      </c>
      <c r="Q154" s="173">
        <v>0</v>
      </c>
      <c r="R154" s="173">
        <f>Q154*H154</f>
        <v>0</v>
      </c>
      <c r="S154" s="173">
        <v>0</v>
      </c>
      <c r="T154" s="174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5" t="s">
        <v>143</v>
      </c>
      <c r="AT154" s="175" t="s">
        <v>125</v>
      </c>
      <c r="AU154" s="175" t="s">
        <v>84</v>
      </c>
      <c r="AY154" s="15" t="s">
        <v>122</v>
      </c>
      <c r="BE154" s="176">
        <f>IF(N154="základní",J154,0)</f>
        <v>0</v>
      </c>
      <c r="BF154" s="176">
        <f>IF(N154="snížená",J154,0)</f>
        <v>0</v>
      </c>
      <c r="BG154" s="176">
        <f>IF(N154="zákl. přenesená",J154,0)</f>
        <v>0</v>
      </c>
      <c r="BH154" s="176">
        <f>IF(N154="sníž. přenesená",J154,0)</f>
        <v>0</v>
      </c>
      <c r="BI154" s="176">
        <f>IF(N154="nulová",J154,0)</f>
        <v>0</v>
      </c>
      <c r="BJ154" s="15" t="s">
        <v>82</v>
      </c>
      <c r="BK154" s="176">
        <f>ROUND(I154*H154,2)</f>
        <v>0</v>
      </c>
      <c r="BL154" s="15" t="s">
        <v>143</v>
      </c>
      <c r="BM154" s="175" t="s">
        <v>208</v>
      </c>
    </row>
    <row r="155" s="12" customFormat="1" ht="22.8" customHeight="1">
      <c r="A155" s="12"/>
      <c r="B155" s="150"/>
      <c r="C155" s="12"/>
      <c r="D155" s="151" t="s">
        <v>73</v>
      </c>
      <c r="E155" s="161" t="s">
        <v>209</v>
      </c>
      <c r="F155" s="161" t="s">
        <v>210</v>
      </c>
      <c r="G155" s="12"/>
      <c r="H155" s="12"/>
      <c r="I155" s="153"/>
      <c r="J155" s="162">
        <f>BK155</f>
        <v>0</v>
      </c>
      <c r="K155" s="12"/>
      <c r="L155" s="150"/>
      <c r="M155" s="155"/>
      <c r="N155" s="156"/>
      <c r="O155" s="156"/>
      <c r="P155" s="157">
        <f>SUM(P156:P163)</f>
        <v>0</v>
      </c>
      <c r="Q155" s="156"/>
      <c r="R155" s="157">
        <f>SUM(R156:R163)</f>
        <v>0.068470000000000003</v>
      </c>
      <c r="S155" s="156"/>
      <c r="T155" s="158">
        <f>SUM(T156:T163)</f>
        <v>0.0011000000000000001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1" t="s">
        <v>84</v>
      </c>
      <c r="AT155" s="159" t="s">
        <v>73</v>
      </c>
      <c r="AU155" s="159" t="s">
        <v>82</v>
      </c>
      <c r="AY155" s="151" t="s">
        <v>122</v>
      </c>
      <c r="BK155" s="160">
        <f>SUM(BK156:BK163)</f>
        <v>0</v>
      </c>
    </row>
    <row r="156" s="2" customFormat="1" ht="24.15" customHeight="1">
      <c r="A156" s="34"/>
      <c r="B156" s="163"/>
      <c r="C156" s="164" t="s">
        <v>211</v>
      </c>
      <c r="D156" s="164" t="s">
        <v>125</v>
      </c>
      <c r="E156" s="165" t="s">
        <v>212</v>
      </c>
      <c r="F156" s="166" t="s">
        <v>213</v>
      </c>
      <c r="G156" s="167" t="s">
        <v>160</v>
      </c>
      <c r="H156" s="168">
        <v>1</v>
      </c>
      <c r="I156" s="169"/>
      <c r="J156" s="170">
        <f>ROUND(I156*H156,2)</f>
        <v>0</v>
      </c>
      <c r="K156" s="166" t="s">
        <v>142</v>
      </c>
      <c r="L156" s="35"/>
      <c r="M156" s="171" t="s">
        <v>1</v>
      </c>
      <c r="N156" s="172" t="s">
        <v>39</v>
      </c>
      <c r="O156" s="73"/>
      <c r="P156" s="173">
        <f>O156*H156</f>
        <v>0</v>
      </c>
      <c r="Q156" s="173">
        <v>0.00012999999999999999</v>
      </c>
      <c r="R156" s="173">
        <f>Q156*H156</f>
        <v>0.00012999999999999999</v>
      </c>
      <c r="S156" s="173">
        <v>0.0011000000000000001</v>
      </c>
      <c r="T156" s="174">
        <f>S156*H156</f>
        <v>0.0011000000000000001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5" t="s">
        <v>143</v>
      </c>
      <c r="AT156" s="175" t="s">
        <v>125</v>
      </c>
      <c r="AU156" s="175" t="s">
        <v>84</v>
      </c>
      <c r="AY156" s="15" t="s">
        <v>122</v>
      </c>
      <c r="BE156" s="176">
        <f>IF(N156="základní",J156,0)</f>
        <v>0</v>
      </c>
      <c r="BF156" s="176">
        <f>IF(N156="snížená",J156,0)</f>
        <v>0</v>
      </c>
      <c r="BG156" s="176">
        <f>IF(N156="zákl. přenesená",J156,0)</f>
        <v>0</v>
      </c>
      <c r="BH156" s="176">
        <f>IF(N156="sníž. přenesená",J156,0)</f>
        <v>0</v>
      </c>
      <c r="BI156" s="176">
        <f>IF(N156="nulová",J156,0)</f>
        <v>0</v>
      </c>
      <c r="BJ156" s="15" t="s">
        <v>82</v>
      </c>
      <c r="BK156" s="176">
        <f>ROUND(I156*H156,2)</f>
        <v>0</v>
      </c>
      <c r="BL156" s="15" t="s">
        <v>143</v>
      </c>
      <c r="BM156" s="175" t="s">
        <v>214</v>
      </c>
    </row>
    <row r="157" s="2" customFormat="1">
      <c r="A157" s="34"/>
      <c r="B157" s="35"/>
      <c r="C157" s="34"/>
      <c r="D157" s="188" t="s">
        <v>162</v>
      </c>
      <c r="E157" s="34"/>
      <c r="F157" s="189" t="s">
        <v>215</v>
      </c>
      <c r="G157" s="34"/>
      <c r="H157" s="34"/>
      <c r="I157" s="190"/>
      <c r="J157" s="34"/>
      <c r="K157" s="34"/>
      <c r="L157" s="35"/>
      <c r="M157" s="191"/>
      <c r="N157" s="192"/>
      <c r="O157" s="73"/>
      <c r="P157" s="73"/>
      <c r="Q157" s="73"/>
      <c r="R157" s="73"/>
      <c r="S157" s="73"/>
      <c r="T157" s="74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5" t="s">
        <v>162</v>
      </c>
      <c r="AU157" s="15" t="s">
        <v>84</v>
      </c>
    </row>
    <row r="158" s="2" customFormat="1" ht="33" customHeight="1">
      <c r="A158" s="34"/>
      <c r="B158" s="163"/>
      <c r="C158" s="164" t="s">
        <v>216</v>
      </c>
      <c r="D158" s="164" t="s">
        <v>125</v>
      </c>
      <c r="E158" s="165" t="s">
        <v>217</v>
      </c>
      <c r="F158" s="166" t="s">
        <v>218</v>
      </c>
      <c r="G158" s="167" t="s">
        <v>160</v>
      </c>
      <c r="H158" s="168">
        <v>91</v>
      </c>
      <c r="I158" s="169"/>
      <c r="J158" s="170">
        <f>ROUND(I158*H158,2)</f>
        <v>0</v>
      </c>
      <c r="K158" s="166" t="s">
        <v>142</v>
      </c>
      <c r="L158" s="35"/>
      <c r="M158" s="171" t="s">
        <v>1</v>
      </c>
      <c r="N158" s="172" t="s">
        <v>39</v>
      </c>
      <c r="O158" s="73"/>
      <c r="P158" s="173">
        <f>O158*H158</f>
        <v>0</v>
      </c>
      <c r="Q158" s="173">
        <v>0.00025999999999999998</v>
      </c>
      <c r="R158" s="173">
        <f>Q158*H158</f>
        <v>0.023659999999999997</v>
      </c>
      <c r="S158" s="173">
        <v>0</v>
      </c>
      <c r="T158" s="174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5" t="s">
        <v>143</v>
      </c>
      <c r="AT158" s="175" t="s">
        <v>125</v>
      </c>
      <c r="AU158" s="175" t="s">
        <v>84</v>
      </c>
      <c r="AY158" s="15" t="s">
        <v>122</v>
      </c>
      <c r="BE158" s="176">
        <f>IF(N158="základní",J158,0)</f>
        <v>0</v>
      </c>
      <c r="BF158" s="176">
        <f>IF(N158="snížená",J158,0)</f>
        <v>0</v>
      </c>
      <c r="BG158" s="176">
        <f>IF(N158="zákl. přenesená",J158,0)</f>
        <v>0</v>
      </c>
      <c r="BH158" s="176">
        <f>IF(N158="sníž. přenesená",J158,0)</f>
        <v>0</v>
      </c>
      <c r="BI158" s="176">
        <f>IF(N158="nulová",J158,0)</f>
        <v>0</v>
      </c>
      <c r="BJ158" s="15" t="s">
        <v>82</v>
      </c>
      <c r="BK158" s="176">
        <f>ROUND(I158*H158,2)</f>
        <v>0</v>
      </c>
      <c r="BL158" s="15" t="s">
        <v>143</v>
      </c>
      <c r="BM158" s="175" t="s">
        <v>219</v>
      </c>
    </row>
    <row r="159" s="2" customFormat="1" ht="33" customHeight="1">
      <c r="A159" s="34"/>
      <c r="B159" s="163"/>
      <c r="C159" s="164" t="s">
        <v>220</v>
      </c>
      <c r="D159" s="164" t="s">
        <v>125</v>
      </c>
      <c r="E159" s="165" t="s">
        <v>221</v>
      </c>
      <c r="F159" s="166" t="s">
        <v>222</v>
      </c>
      <c r="G159" s="167" t="s">
        <v>160</v>
      </c>
      <c r="H159" s="168">
        <v>11</v>
      </c>
      <c r="I159" s="169"/>
      <c r="J159" s="170">
        <f>ROUND(I159*H159,2)</f>
        <v>0</v>
      </c>
      <c r="K159" s="166" t="s">
        <v>142</v>
      </c>
      <c r="L159" s="35"/>
      <c r="M159" s="171" t="s">
        <v>1</v>
      </c>
      <c r="N159" s="172" t="s">
        <v>39</v>
      </c>
      <c r="O159" s="73"/>
      <c r="P159" s="173">
        <f>O159*H159</f>
        <v>0</v>
      </c>
      <c r="Q159" s="173">
        <v>0.00025999999999999998</v>
      </c>
      <c r="R159" s="173">
        <f>Q159*H159</f>
        <v>0.0028599999999999997</v>
      </c>
      <c r="S159" s="173">
        <v>0</v>
      </c>
      <c r="T159" s="174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5" t="s">
        <v>143</v>
      </c>
      <c r="AT159" s="175" t="s">
        <v>125</v>
      </c>
      <c r="AU159" s="175" t="s">
        <v>84</v>
      </c>
      <c r="AY159" s="15" t="s">
        <v>122</v>
      </c>
      <c r="BE159" s="176">
        <f>IF(N159="základní",J159,0)</f>
        <v>0</v>
      </c>
      <c r="BF159" s="176">
        <f>IF(N159="snížená",J159,0)</f>
        <v>0</v>
      </c>
      <c r="BG159" s="176">
        <f>IF(N159="zákl. přenesená",J159,0)</f>
        <v>0</v>
      </c>
      <c r="BH159" s="176">
        <f>IF(N159="sníž. přenesená",J159,0)</f>
        <v>0</v>
      </c>
      <c r="BI159" s="176">
        <f>IF(N159="nulová",J159,0)</f>
        <v>0</v>
      </c>
      <c r="BJ159" s="15" t="s">
        <v>82</v>
      </c>
      <c r="BK159" s="176">
        <f>ROUND(I159*H159,2)</f>
        <v>0</v>
      </c>
      <c r="BL159" s="15" t="s">
        <v>143</v>
      </c>
      <c r="BM159" s="175" t="s">
        <v>223</v>
      </c>
    </row>
    <row r="160" s="2" customFormat="1" ht="37.8" customHeight="1">
      <c r="A160" s="34"/>
      <c r="B160" s="163"/>
      <c r="C160" s="164" t="s">
        <v>7</v>
      </c>
      <c r="D160" s="164" t="s">
        <v>125</v>
      </c>
      <c r="E160" s="165" t="s">
        <v>224</v>
      </c>
      <c r="F160" s="166" t="s">
        <v>225</v>
      </c>
      <c r="G160" s="167" t="s">
        <v>160</v>
      </c>
      <c r="H160" s="168">
        <v>102</v>
      </c>
      <c r="I160" s="169"/>
      <c r="J160" s="170">
        <f>ROUND(I160*H160,2)</f>
        <v>0</v>
      </c>
      <c r="K160" s="166" t="s">
        <v>1</v>
      </c>
      <c r="L160" s="35"/>
      <c r="M160" s="171" t="s">
        <v>1</v>
      </c>
      <c r="N160" s="172" t="s">
        <v>39</v>
      </c>
      <c r="O160" s="73"/>
      <c r="P160" s="173">
        <f>O160*H160</f>
        <v>0</v>
      </c>
      <c r="Q160" s="173">
        <v>0.00013999999999999999</v>
      </c>
      <c r="R160" s="173">
        <f>Q160*H160</f>
        <v>0.014279999999999999</v>
      </c>
      <c r="S160" s="173">
        <v>0</v>
      </c>
      <c r="T160" s="174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75" t="s">
        <v>143</v>
      </c>
      <c r="AT160" s="175" t="s">
        <v>125</v>
      </c>
      <c r="AU160" s="175" t="s">
        <v>84</v>
      </c>
      <c r="AY160" s="15" t="s">
        <v>122</v>
      </c>
      <c r="BE160" s="176">
        <f>IF(N160="základní",J160,0)</f>
        <v>0</v>
      </c>
      <c r="BF160" s="176">
        <f>IF(N160="snížená",J160,0)</f>
        <v>0</v>
      </c>
      <c r="BG160" s="176">
        <f>IF(N160="zákl. přenesená",J160,0)</f>
        <v>0</v>
      </c>
      <c r="BH160" s="176">
        <f>IF(N160="sníž. přenesená",J160,0)</f>
        <v>0</v>
      </c>
      <c r="BI160" s="176">
        <f>IF(N160="nulová",J160,0)</f>
        <v>0</v>
      </c>
      <c r="BJ160" s="15" t="s">
        <v>82</v>
      </c>
      <c r="BK160" s="176">
        <f>ROUND(I160*H160,2)</f>
        <v>0</v>
      </c>
      <c r="BL160" s="15" t="s">
        <v>143</v>
      </c>
      <c r="BM160" s="175" t="s">
        <v>226</v>
      </c>
    </row>
    <row r="161" s="2" customFormat="1" ht="24.15" customHeight="1">
      <c r="A161" s="34"/>
      <c r="B161" s="163"/>
      <c r="C161" s="164" t="s">
        <v>227</v>
      </c>
      <c r="D161" s="164" t="s">
        <v>125</v>
      </c>
      <c r="E161" s="165" t="s">
        <v>228</v>
      </c>
      <c r="F161" s="166" t="s">
        <v>229</v>
      </c>
      <c r="G161" s="167" t="s">
        <v>160</v>
      </c>
      <c r="H161" s="168">
        <v>102</v>
      </c>
      <c r="I161" s="169"/>
      <c r="J161" s="170">
        <f>ROUND(I161*H161,2)</f>
        <v>0</v>
      </c>
      <c r="K161" s="166" t="s">
        <v>142</v>
      </c>
      <c r="L161" s="35"/>
      <c r="M161" s="171" t="s">
        <v>1</v>
      </c>
      <c r="N161" s="172" t="s">
        <v>39</v>
      </c>
      <c r="O161" s="73"/>
      <c r="P161" s="173">
        <f>O161*H161</f>
        <v>0</v>
      </c>
      <c r="Q161" s="173">
        <v>0.00027</v>
      </c>
      <c r="R161" s="173">
        <f>Q161*H161</f>
        <v>0.027540000000000002</v>
      </c>
      <c r="S161" s="173">
        <v>0</v>
      </c>
      <c r="T161" s="174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5" t="s">
        <v>143</v>
      </c>
      <c r="AT161" s="175" t="s">
        <v>125</v>
      </c>
      <c r="AU161" s="175" t="s">
        <v>84</v>
      </c>
      <c r="AY161" s="15" t="s">
        <v>122</v>
      </c>
      <c r="BE161" s="176">
        <f>IF(N161="základní",J161,0)</f>
        <v>0</v>
      </c>
      <c r="BF161" s="176">
        <f>IF(N161="snížená",J161,0)</f>
        <v>0</v>
      </c>
      <c r="BG161" s="176">
        <f>IF(N161="zákl. přenesená",J161,0)</f>
        <v>0</v>
      </c>
      <c r="BH161" s="176">
        <f>IF(N161="sníž. přenesená",J161,0)</f>
        <v>0</v>
      </c>
      <c r="BI161" s="176">
        <f>IF(N161="nulová",J161,0)</f>
        <v>0</v>
      </c>
      <c r="BJ161" s="15" t="s">
        <v>82</v>
      </c>
      <c r="BK161" s="176">
        <f>ROUND(I161*H161,2)</f>
        <v>0</v>
      </c>
      <c r="BL161" s="15" t="s">
        <v>143</v>
      </c>
      <c r="BM161" s="175" t="s">
        <v>230</v>
      </c>
    </row>
    <row r="162" s="2" customFormat="1" ht="37.8" customHeight="1">
      <c r="A162" s="34"/>
      <c r="B162" s="163"/>
      <c r="C162" s="164" t="s">
        <v>231</v>
      </c>
      <c r="D162" s="164" t="s">
        <v>125</v>
      </c>
      <c r="E162" s="165" t="s">
        <v>232</v>
      </c>
      <c r="F162" s="166" t="s">
        <v>233</v>
      </c>
      <c r="G162" s="167" t="s">
        <v>171</v>
      </c>
      <c r="H162" s="168">
        <v>0.001</v>
      </c>
      <c r="I162" s="169"/>
      <c r="J162" s="170">
        <f>ROUND(I162*H162,2)</f>
        <v>0</v>
      </c>
      <c r="K162" s="166" t="s">
        <v>1</v>
      </c>
      <c r="L162" s="35"/>
      <c r="M162" s="171" t="s">
        <v>1</v>
      </c>
      <c r="N162" s="172" t="s">
        <v>39</v>
      </c>
      <c r="O162" s="73"/>
      <c r="P162" s="173">
        <f>O162*H162</f>
        <v>0</v>
      </c>
      <c r="Q162" s="173">
        <v>0</v>
      </c>
      <c r="R162" s="173">
        <f>Q162*H162</f>
        <v>0</v>
      </c>
      <c r="S162" s="173">
        <v>0</v>
      </c>
      <c r="T162" s="174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5" t="s">
        <v>143</v>
      </c>
      <c r="AT162" s="175" t="s">
        <v>125</v>
      </c>
      <c r="AU162" s="175" t="s">
        <v>84</v>
      </c>
      <c r="AY162" s="15" t="s">
        <v>122</v>
      </c>
      <c r="BE162" s="176">
        <f>IF(N162="základní",J162,0)</f>
        <v>0</v>
      </c>
      <c r="BF162" s="176">
        <f>IF(N162="snížená",J162,0)</f>
        <v>0</v>
      </c>
      <c r="BG162" s="176">
        <f>IF(N162="zákl. přenesená",J162,0)</f>
        <v>0</v>
      </c>
      <c r="BH162" s="176">
        <f>IF(N162="sníž. přenesená",J162,0)</f>
        <v>0</v>
      </c>
      <c r="BI162" s="176">
        <f>IF(N162="nulová",J162,0)</f>
        <v>0</v>
      </c>
      <c r="BJ162" s="15" t="s">
        <v>82</v>
      </c>
      <c r="BK162" s="176">
        <f>ROUND(I162*H162,2)</f>
        <v>0</v>
      </c>
      <c r="BL162" s="15" t="s">
        <v>143</v>
      </c>
      <c r="BM162" s="175" t="s">
        <v>234</v>
      </c>
    </row>
    <row r="163" s="2" customFormat="1" ht="44.25" customHeight="1">
      <c r="A163" s="34"/>
      <c r="B163" s="163"/>
      <c r="C163" s="164" t="s">
        <v>235</v>
      </c>
      <c r="D163" s="164" t="s">
        <v>125</v>
      </c>
      <c r="E163" s="165" t="s">
        <v>236</v>
      </c>
      <c r="F163" s="166" t="s">
        <v>237</v>
      </c>
      <c r="G163" s="167" t="s">
        <v>153</v>
      </c>
      <c r="H163" s="187"/>
      <c r="I163" s="169"/>
      <c r="J163" s="170">
        <f>ROUND(I163*H163,2)</f>
        <v>0</v>
      </c>
      <c r="K163" s="166" t="s">
        <v>142</v>
      </c>
      <c r="L163" s="35"/>
      <c r="M163" s="171" t="s">
        <v>1</v>
      </c>
      <c r="N163" s="172" t="s">
        <v>39</v>
      </c>
      <c r="O163" s="73"/>
      <c r="P163" s="173">
        <f>O163*H163</f>
        <v>0</v>
      </c>
      <c r="Q163" s="173">
        <v>0</v>
      </c>
      <c r="R163" s="173">
        <f>Q163*H163</f>
        <v>0</v>
      </c>
      <c r="S163" s="173">
        <v>0</v>
      </c>
      <c r="T163" s="174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75" t="s">
        <v>143</v>
      </c>
      <c r="AT163" s="175" t="s">
        <v>125</v>
      </c>
      <c r="AU163" s="175" t="s">
        <v>84</v>
      </c>
      <c r="AY163" s="15" t="s">
        <v>122</v>
      </c>
      <c r="BE163" s="176">
        <f>IF(N163="základní",J163,0)</f>
        <v>0</v>
      </c>
      <c r="BF163" s="176">
        <f>IF(N163="snížená",J163,0)</f>
        <v>0</v>
      </c>
      <c r="BG163" s="176">
        <f>IF(N163="zákl. přenesená",J163,0)</f>
        <v>0</v>
      </c>
      <c r="BH163" s="176">
        <f>IF(N163="sníž. přenesená",J163,0)</f>
        <v>0</v>
      </c>
      <c r="BI163" s="176">
        <f>IF(N163="nulová",J163,0)</f>
        <v>0</v>
      </c>
      <c r="BJ163" s="15" t="s">
        <v>82</v>
      </c>
      <c r="BK163" s="176">
        <f>ROUND(I163*H163,2)</f>
        <v>0</v>
      </c>
      <c r="BL163" s="15" t="s">
        <v>143</v>
      </c>
      <c r="BM163" s="175" t="s">
        <v>238</v>
      </c>
    </row>
    <row r="164" s="12" customFormat="1" ht="22.8" customHeight="1">
      <c r="A164" s="12"/>
      <c r="B164" s="150"/>
      <c r="C164" s="12"/>
      <c r="D164" s="151" t="s">
        <v>73</v>
      </c>
      <c r="E164" s="161" t="s">
        <v>239</v>
      </c>
      <c r="F164" s="161" t="s">
        <v>240</v>
      </c>
      <c r="G164" s="12"/>
      <c r="H164" s="12"/>
      <c r="I164" s="153"/>
      <c r="J164" s="162">
        <f>BK164</f>
        <v>0</v>
      </c>
      <c r="K164" s="12"/>
      <c r="L164" s="150"/>
      <c r="M164" s="155"/>
      <c r="N164" s="156"/>
      <c r="O164" s="156"/>
      <c r="P164" s="157">
        <f>SUM(P165:P189)</f>
        <v>0</v>
      </c>
      <c r="Q164" s="156"/>
      <c r="R164" s="157">
        <f>SUM(R165:R189)</f>
        <v>3.8817599999999999</v>
      </c>
      <c r="S164" s="156"/>
      <c r="T164" s="158">
        <f>SUM(T165:T189)</f>
        <v>2.4038000000000004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51" t="s">
        <v>84</v>
      </c>
      <c r="AT164" s="159" t="s">
        <v>73</v>
      </c>
      <c r="AU164" s="159" t="s">
        <v>82</v>
      </c>
      <c r="AY164" s="151" t="s">
        <v>122</v>
      </c>
      <c r="BK164" s="160">
        <f>SUM(BK165:BK189)</f>
        <v>0</v>
      </c>
    </row>
    <row r="165" s="2" customFormat="1" ht="24.15" customHeight="1">
      <c r="A165" s="34"/>
      <c r="B165" s="163"/>
      <c r="C165" s="164" t="s">
        <v>241</v>
      </c>
      <c r="D165" s="164" t="s">
        <v>125</v>
      </c>
      <c r="E165" s="165" t="s">
        <v>242</v>
      </c>
      <c r="F165" s="166" t="s">
        <v>243</v>
      </c>
      <c r="G165" s="167" t="s">
        <v>160</v>
      </c>
      <c r="H165" s="168">
        <v>101</v>
      </c>
      <c r="I165" s="169"/>
      <c r="J165" s="170">
        <f>ROUND(I165*H165,2)</f>
        <v>0</v>
      </c>
      <c r="K165" s="166" t="s">
        <v>1</v>
      </c>
      <c r="L165" s="35"/>
      <c r="M165" s="171" t="s">
        <v>1</v>
      </c>
      <c r="N165" s="172" t="s">
        <v>39</v>
      </c>
      <c r="O165" s="73"/>
      <c r="P165" s="173">
        <f>O165*H165</f>
        <v>0</v>
      </c>
      <c r="Q165" s="173">
        <v>0</v>
      </c>
      <c r="R165" s="173">
        <f>Q165*H165</f>
        <v>0</v>
      </c>
      <c r="S165" s="173">
        <v>0.023800000000000002</v>
      </c>
      <c r="T165" s="174">
        <f>S165*H165</f>
        <v>2.4038000000000004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5" t="s">
        <v>143</v>
      </c>
      <c r="AT165" s="175" t="s">
        <v>125</v>
      </c>
      <c r="AU165" s="175" t="s">
        <v>84</v>
      </c>
      <c r="AY165" s="15" t="s">
        <v>122</v>
      </c>
      <c r="BE165" s="176">
        <f>IF(N165="základní",J165,0)</f>
        <v>0</v>
      </c>
      <c r="BF165" s="176">
        <f>IF(N165="snížená",J165,0)</f>
        <v>0</v>
      </c>
      <c r="BG165" s="176">
        <f>IF(N165="zákl. přenesená",J165,0)</f>
        <v>0</v>
      </c>
      <c r="BH165" s="176">
        <f>IF(N165="sníž. přenesená",J165,0)</f>
        <v>0</v>
      </c>
      <c r="BI165" s="176">
        <f>IF(N165="nulová",J165,0)</f>
        <v>0</v>
      </c>
      <c r="BJ165" s="15" t="s">
        <v>82</v>
      </c>
      <c r="BK165" s="176">
        <f>ROUND(I165*H165,2)</f>
        <v>0</v>
      </c>
      <c r="BL165" s="15" t="s">
        <v>143</v>
      </c>
      <c r="BM165" s="175" t="s">
        <v>244</v>
      </c>
    </row>
    <row r="166" s="2" customFormat="1" ht="49.05" customHeight="1">
      <c r="A166" s="34"/>
      <c r="B166" s="163"/>
      <c r="C166" s="164" t="s">
        <v>245</v>
      </c>
      <c r="D166" s="164" t="s">
        <v>125</v>
      </c>
      <c r="E166" s="165" t="s">
        <v>246</v>
      </c>
      <c r="F166" s="166" t="s">
        <v>247</v>
      </c>
      <c r="G166" s="167" t="s">
        <v>160</v>
      </c>
      <c r="H166" s="168">
        <v>1</v>
      </c>
      <c r="I166" s="169"/>
      <c r="J166" s="170">
        <f>ROUND(I166*H166,2)</f>
        <v>0</v>
      </c>
      <c r="K166" s="166" t="s">
        <v>142</v>
      </c>
      <c r="L166" s="35"/>
      <c r="M166" s="171" t="s">
        <v>1</v>
      </c>
      <c r="N166" s="172" t="s">
        <v>39</v>
      </c>
      <c r="O166" s="73"/>
      <c r="P166" s="173">
        <f>O166*H166</f>
        <v>0</v>
      </c>
      <c r="Q166" s="173">
        <v>0.023619999999999999</v>
      </c>
      <c r="R166" s="173">
        <f>Q166*H166</f>
        <v>0.023619999999999999</v>
      </c>
      <c r="S166" s="173">
        <v>0</v>
      </c>
      <c r="T166" s="174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75" t="s">
        <v>143</v>
      </c>
      <c r="AT166" s="175" t="s">
        <v>125</v>
      </c>
      <c r="AU166" s="175" t="s">
        <v>84</v>
      </c>
      <c r="AY166" s="15" t="s">
        <v>122</v>
      </c>
      <c r="BE166" s="176">
        <f>IF(N166="základní",J166,0)</f>
        <v>0</v>
      </c>
      <c r="BF166" s="176">
        <f>IF(N166="snížená",J166,0)</f>
        <v>0</v>
      </c>
      <c r="BG166" s="176">
        <f>IF(N166="zákl. přenesená",J166,0)</f>
        <v>0</v>
      </c>
      <c r="BH166" s="176">
        <f>IF(N166="sníž. přenesená",J166,0)</f>
        <v>0</v>
      </c>
      <c r="BI166" s="176">
        <f>IF(N166="nulová",J166,0)</f>
        <v>0</v>
      </c>
      <c r="BJ166" s="15" t="s">
        <v>82</v>
      </c>
      <c r="BK166" s="176">
        <f>ROUND(I166*H166,2)</f>
        <v>0</v>
      </c>
      <c r="BL166" s="15" t="s">
        <v>143</v>
      </c>
      <c r="BM166" s="175" t="s">
        <v>248</v>
      </c>
    </row>
    <row r="167" s="2" customFormat="1" ht="49.05" customHeight="1">
      <c r="A167" s="34"/>
      <c r="B167" s="163"/>
      <c r="C167" s="164" t="s">
        <v>249</v>
      </c>
      <c r="D167" s="164" t="s">
        <v>125</v>
      </c>
      <c r="E167" s="165" t="s">
        <v>250</v>
      </c>
      <c r="F167" s="166" t="s">
        <v>251</v>
      </c>
      <c r="G167" s="167" t="s">
        <v>160</v>
      </c>
      <c r="H167" s="168">
        <v>1</v>
      </c>
      <c r="I167" s="169"/>
      <c r="J167" s="170">
        <f>ROUND(I167*H167,2)</f>
        <v>0</v>
      </c>
      <c r="K167" s="166" t="s">
        <v>142</v>
      </c>
      <c r="L167" s="35"/>
      <c r="M167" s="171" t="s">
        <v>1</v>
      </c>
      <c r="N167" s="172" t="s">
        <v>39</v>
      </c>
      <c r="O167" s="73"/>
      <c r="P167" s="173">
        <f>O167*H167</f>
        <v>0</v>
      </c>
      <c r="Q167" s="173">
        <v>0.018100000000000002</v>
      </c>
      <c r="R167" s="173">
        <f>Q167*H167</f>
        <v>0.018100000000000002</v>
      </c>
      <c r="S167" s="173">
        <v>0</v>
      </c>
      <c r="T167" s="174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5" t="s">
        <v>143</v>
      </c>
      <c r="AT167" s="175" t="s">
        <v>125</v>
      </c>
      <c r="AU167" s="175" t="s">
        <v>84</v>
      </c>
      <c r="AY167" s="15" t="s">
        <v>122</v>
      </c>
      <c r="BE167" s="176">
        <f>IF(N167="základní",J167,0)</f>
        <v>0</v>
      </c>
      <c r="BF167" s="176">
        <f>IF(N167="snížená",J167,0)</f>
        <v>0</v>
      </c>
      <c r="BG167" s="176">
        <f>IF(N167="zákl. přenesená",J167,0)</f>
        <v>0</v>
      </c>
      <c r="BH167" s="176">
        <f>IF(N167="sníž. přenesená",J167,0)</f>
        <v>0</v>
      </c>
      <c r="BI167" s="176">
        <f>IF(N167="nulová",J167,0)</f>
        <v>0</v>
      </c>
      <c r="BJ167" s="15" t="s">
        <v>82</v>
      </c>
      <c r="BK167" s="176">
        <f>ROUND(I167*H167,2)</f>
        <v>0</v>
      </c>
      <c r="BL167" s="15" t="s">
        <v>143</v>
      </c>
      <c r="BM167" s="175" t="s">
        <v>252</v>
      </c>
    </row>
    <row r="168" s="2" customFormat="1" ht="49.05" customHeight="1">
      <c r="A168" s="34"/>
      <c r="B168" s="163"/>
      <c r="C168" s="164" t="s">
        <v>253</v>
      </c>
      <c r="D168" s="164" t="s">
        <v>125</v>
      </c>
      <c r="E168" s="165" t="s">
        <v>254</v>
      </c>
      <c r="F168" s="166" t="s">
        <v>255</v>
      </c>
      <c r="G168" s="167" t="s">
        <v>160</v>
      </c>
      <c r="H168" s="168">
        <v>2</v>
      </c>
      <c r="I168" s="169"/>
      <c r="J168" s="170">
        <f>ROUND(I168*H168,2)</f>
        <v>0</v>
      </c>
      <c r="K168" s="166" t="s">
        <v>142</v>
      </c>
      <c r="L168" s="35"/>
      <c r="M168" s="171" t="s">
        <v>1</v>
      </c>
      <c r="N168" s="172" t="s">
        <v>39</v>
      </c>
      <c r="O168" s="73"/>
      <c r="P168" s="173">
        <f>O168*H168</f>
        <v>0</v>
      </c>
      <c r="Q168" s="173">
        <v>0.039300000000000002</v>
      </c>
      <c r="R168" s="173">
        <f>Q168*H168</f>
        <v>0.078600000000000003</v>
      </c>
      <c r="S168" s="173">
        <v>0</v>
      </c>
      <c r="T168" s="174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75" t="s">
        <v>143</v>
      </c>
      <c r="AT168" s="175" t="s">
        <v>125</v>
      </c>
      <c r="AU168" s="175" t="s">
        <v>84</v>
      </c>
      <c r="AY168" s="15" t="s">
        <v>122</v>
      </c>
      <c r="BE168" s="176">
        <f>IF(N168="základní",J168,0)</f>
        <v>0</v>
      </c>
      <c r="BF168" s="176">
        <f>IF(N168="snížená",J168,0)</f>
        <v>0</v>
      </c>
      <c r="BG168" s="176">
        <f>IF(N168="zákl. přenesená",J168,0)</f>
        <v>0</v>
      </c>
      <c r="BH168" s="176">
        <f>IF(N168="sníž. přenesená",J168,0)</f>
        <v>0</v>
      </c>
      <c r="BI168" s="176">
        <f>IF(N168="nulová",J168,0)</f>
        <v>0</v>
      </c>
      <c r="BJ168" s="15" t="s">
        <v>82</v>
      </c>
      <c r="BK168" s="176">
        <f>ROUND(I168*H168,2)</f>
        <v>0</v>
      </c>
      <c r="BL168" s="15" t="s">
        <v>143</v>
      </c>
      <c r="BM168" s="175" t="s">
        <v>256</v>
      </c>
    </row>
    <row r="169" s="2" customFormat="1" ht="49.05" customHeight="1">
      <c r="A169" s="34"/>
      <c r="B169" s="163"/>
      <c r="C169" s="164" t="s">
        <v>257</v>
      </c>
      <c r="D169" s="164" t="s">
        <v>125</v>
      </c>
      <c r="E169" s="165" t="s">
        <v>258</v>
      </c>
      <c r="F169" s="166" t="s">
        <v>259</v>
      </c>
      <c r="G169" s="167" t="s">
        <v>160</v>
      </c>
      <c r="H169" s="168">
        <v>1</v>
      </c>
      <c r="I169" s="169"/>
      <c r="J169" s="170">
        <f>ROUND(I169*H169,2)</f>
        <v>0</v>
      </c>
      <c r="K169" s="166" t="s">
        <v>142</v>
      </c>
      <c r="L169" s="35"/>
      <c r="M169" s="171" t="s">
        <v>1</v>
      </c>
      <c r="N169" s="172" t="s">
        <v>39</v>
      </c>
      <c r="O169" s="73"/>
      <c r="P169" s="173">
        <f>O169*H169</f>
        <v>0</v>
      </c>
      <c r="Q169" s="173">
        <v>0.018499999999999999</v>
      </c>
      <c r="R169" s="173">
        <f>Q169*H169</f>
        <v>0.018499999999999999</v>
      </c>
      <c r="S169" s="173">
        <v>0</v>
      </c>
      <c r="T169" s="174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75" t="s">
        <v>143</v>
      </c>
      <c r="AT169" s="175" t="s">
        <v>125</v>
      </c>
      <c r="AU169" s="175" t="s">
        <v>84</v>
      </c>
      <c r="AY169" s="15" t="s">
        <v>122</v>
      </c>
      <c r="BE169" s="176">
        <f>IF(N169="základní",J169,0)</f>
        <v>0</v>
      </c>
      <c r="BF169" s="176">
        <f>IF(N169="snížená",J169,0)</f>
        <v>0</v>
      </c>
      <c r="BG169" s="176">
        <f>IF(N169="zákl. přenesená",J169,0)</f>
        <v>0</v>
      </c>
      <c r="BH169" s="176">
        <f>IF(N169="sníž. přenesená",J169,0)</f>
        <v>0</v>
      </c>
      <c r="BI169" s="176">
        <f>IF(N169="nulová",J169,0)</f>
        <v>0</v>
      </c>
      <c r="BJ169" s="15" t="s">
        <v>82</v>
      </c>
      <c r="BK169" s="176">
        <f>ROUND(I169*H169,2)</f>
        <v>0</v>
      </c>
      <c r="BL169" s="15" t="s">
        <v>143</v>
      </c>
      <c r="BM169" s="175" t="s">
        <v>260</v>
      </c>
    </row>
    <row r="170" s="2" customFormat="1" ht="49.05" customHeight="1">
      <c r="A170" s="34"/>
      <c r="B170" s="163"/>
      <c r="C170" s="164" t="s">
        <v>261</v>
      </c>
      <c r="D170" s="164" t="s">
        <v>125</v>
      </c>
      <c r="E170" s="165" t="s">
        <v>262</v>
      </c>
      <c r="F170" s="166" t="s">
        <v>263</v>
      </c>
      <c r="G170" s="167" t="s">
        <v>160</v>
      </c>
      <c r="H170" s="168">
        <v>1</v>
      </c>
      <c r="I170" s="169"/>
      <c r="J170" s="170">
        <f>ROUND(I170*H170,2)</f>
        <v>0</v>
      </c>
      <c r="K170" s="166" t="s">
        <v>142</v>
      </c>
      <c r="L170" s="35"/>
      <c r="M170" s="171" t="s">
        <v>1</v>
      </c>
      <c r="N170" s="172" t="s">
        <v>39</v>
      </c>
      <c r="O170" s="73"/>
      <c r="P170" s="173">
        <f>O170*H170</f>
        <v>0</v>
      </c>
      <c r="Q170" s="173">
        <v>0.021760000000000002</v>
      </c>
      <c r="R170" s="173">
        <f>Q170*H170</f>
        <v>0.021760000000000002</v>
      </c>
      <c r="S170" s="173">
        <v>0</v>
      </c>
      <c r="T170" s="174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75" t="s">
        <v>143</v>
      </c>
      <c r="AT170" s="175" t="s">
        <v>125</v>
      </c>
      <c r="AU170" s="175" t="s">
        <v>84</v>
      </c>
      <c r="AY170" s="15" t="s">
        <v>122</v>
      </c>
      <c r="BE170" s="176">
        <f>IF(N170="základní",J170,0)</f>
        <v>0</v>
      </c>
      <c r="BF170" s="176">
        <f>IF(N170="snížená",J170,0)</f>
        <v>0</v>
      </c>
      <c r="BG170" s="176">
        <f>IF(N170="zákl. přenesená",J170,0)</f>
        <v>0</v>
      </c>
      <c r="BH170" s="176">
        <f>IF(N170="sníž. přenesená",J170,0)</f>
        <v>0</v>
      </c>
      <c r="BI170" s="176">
        <f>IF(N170="nulová",J170,0)</f>
        <v>0</v>
      </c>
      <c r="BJ170" s="15" t="s">
        <v>82</v>
      </c>
      <c r="BK170" s="176">
        <f>ROUND(I170*H170,2)</f>
        <v>0</v>
      </c>
      <c r="BL170" s="15" t="s">
        <v>143</v>
      </c>
      <c r="BM170" s="175" t="s">
        <v>264</v>
      </c>
    </row>
    <row r="171" s="2" customFormat="1" ht="49.05" customHeight="1">
      <c r="A171" s="34"/>
      <c r="B171" s="163"/>
      <c r="C171" s="164" t="s">
        <v>265</v>
      </c>
      <c r="D171" s="164" t="s">
        <v>125</v>
      </c>
      <c r="E171" s="165" t="s">
        <v>266</v>
      </c>
      <c r="F171" s="166" t="s">
        <v>267</v>
      </c>
      <c r="G171" s="167" t="s">
        <v>160</v>
      </c>
      <c r="H171" s="168">
        <v>20</v>
      </c>
      <c r="I171" s="169"/>
      <c r="J171" s="170">
        <f>ROUND(I171*H171,2)</f>
        <v>0</v>
      </c>
      <c r="K171" s="166" t="s">
        <v>142</v>
      </c>
      <c r="L171" s="35"/>
      <c r="M171" s="171" t="s">
        <v>1</v>
      </c>
      <c r="N171" s="172" t="s">
        <v>39</v>
      </c>
      <c r="O171" s="73"/>
      <c r="P171" s="173">
        <f>O171*H171</f>
        <v>0</v>
      </c>
      <c r="Q171" s="173">
        <v>0.025020000000000001</v>
      </c>
      <c r="R171" s="173">
        <f>Q171*H171</f>
        <v>0.50039999999999996</v>
      </c>
      <c r="S171" s="173">
        <v>0</v>
      </c>
      <c r="T171" s="174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75" t="s">
        <v>143</v>
      </c>
      <c r="AT171" s="175" t="s">
        <v>125</v>
      </c>
      <c r="AU171" s="175" t="s">
        <v>84</v>
      </c>
      <c r="AY171" s="15" t="s">
        <v>122</v>
      </c>
      <c r="BE171" s="176">
        <f>IF(N171="základní",J171,0)</f>
        <v>0</v>
      </c>
      <c r="BF171" s="176">
        <f>IF(N171="snížená",J171,0)</f>
        <v>0</v>
      </c>
      <c r="BG171" s="176">
        <f>IF(N171="zákl. přenesená",J171,0)</f>
        <v>0</v>
      </c>
      <c r="BH171" s="176">
        <f>IF(N171="sníž. přenesená",J171,0)</f>
        <v>0</v>
      </c>
      <c r="BI171" s="176">
        <f>IF(N171="nulová",J171,0)</f>
        <v>0</v>
      </c>
      <c r="BJ171" s="15" t="s">
        <v>82</v>
      </c>
      <c r="BK171" s="176">
        <f>ROUND(I171*H171,2)</f>
        <v>0</v>
      </c>
      <c r="BL171" s="15" t="s">
        <v>143</v>
      </c>
      <c r="BM171" s="175" t="s">
        <v>268</v>
      </c>
    </row>
    <row r="172" s="2" customFormat="1" ht="49.05" customHeight="1">
      <c r="A172" s="34"/>
      <c r="B172" s="163"/>
      <c r="C172" s="164" t="s">
        <v>148</v>
      </c>
      <c r="D172" s="164" t="s">
        <v>125</v>
      </c>
      <c r="E172" s="165" t="s">
        <v>269</v>
      </c>
      <c r="F172" s="166" t="s">
        <v>270</v>
      </c>
      <c r="G172" s="167" t="s">
        <v>160</v>
      </c>
      <c r="H172" s="168">
        <v>4</v>
      </c>
      <c r="I172" s="169"/>
      <c r="J172" s="170">
        <f>ROUND(I172*H172,2)</f>
        <v>0</v>
      </c>
      <c r="K172" s="166" t="s">
        <v>142</v>
      </c>
      <c r="L172" s="35"/>
      <c r="M172" s="171" t="s">
        <v>1</v>
      </c>
      <c r="N172" s="172" t="s">
        <v>39</v>
      </c>
      <c r="O172" s="73"/>
      <c r="P172" s="173">
        <f>O172*H172</f>
        <v>0</v>
      </c>
      <c r="Q172" s="173">
        <v>0.02828</v>
      </c>
      <c r="R172" s="173">
        <f>Q172*H172</f>
        <v>0.11312</v>
      </c>
      <c r="S172" s="173">
        <v>0</v>
      </c>
      <c r="T172" s="174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75" t="s">
        <v>143</v>
      </c>
      <c r="AT172" s="175" t="s">
        <v>125</v>
      </c>
      <c r="AU172" s="175" t="s">
        <v>84</v>
      </c>
      <c r="AY172" s="15" t="s">
        <v>122</v>
      </c>
      <c r="BE172" s="176">
        <f>IF(N172="základní",J172,0)</f>
        <v>0</v>
      </c>
      <c r="BF172" s="176">
        <f>IF(N172="snížená",J172,0)</f>
        <v>0</v>
      </c>
      <c r="BG172" s="176">
        <f>IF(N172="zákl. přenesená",J172,0)</f>
        <v>0</v>
      </c>
      <c r="BH172" s="176">
        <f>IF(N172="sníž. přenesená",J172,0)</f>
        <v>0</v>
      </c>
      <c r="BI172" s="176">
        <f>IF(N172="nulová",J172,0)</f>
        <v>0</v>
      </c>
      <c r="BJ172" s="15" t="s">
        <v>82</v>
      </c>
      <c r="BK172" s="176">
        <f>ROUND(I172*H172,2)</f>
        <v>0</v>
      </c>
      <c r="BL172" s="15" t="s">
        <v>143</v>
      </c>
      <c r="BM172" s="175" t="s">
        <v>271</v>
      </c>
    </row>
    <row r="173" s="2" customFormat="1" ht="49.05" customHeight="1">
      <c r="A173" s="34"/>
      <c r="B173" s="163"/>
      <c r="C173" s="164" t="s">
        <v>272</v>
      </c>
      <c r="D173" s="164" t="s">
        <v>125</v>
      </c>
      <c r="E173" s="165" t="s">
        <v>273</v>
      </c>
      <c r="F173" s="166" t="s">
        <v>274</v>
      </c>
      <c r="G173" s="167" t="s">
        <v>160</v>
      </c>
      <c r="H173" s="168">
        <v>4</v>
      </c>
      <c r="I173" s="169"/>
      <c r="J173" s="170">
        <f>ROUND(I173*H173,2)</f>
        <v>0</v>
      </c>
      <c r="K173" s="166" t="s">
        <v>142</v>
      </c>
      <c r="L173" s="35"/>
      <c r="M173" s="171" t="s">
        <v>1</v>
      </c>
      <c r="N173" s="172" t="s">
        <v>39</v>
      </c>
      <c r="O173" s="73"/>
      <c r="P173" s="173">
        <f>O173*H173</f>
        <v>0</v>
      </c>
      <c r="Q173" s="173">
        <v>0.031539999999999999</v>
      </c>
      <c r="R173" s="173">
        <f>Q173*H173</f>
        <v>0.12615999999999999</v>
      </c>
      <c r="S173" s="173">
        <v>0</v>
      </c>
      <c r="T173" s="174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75" t="s">
        <v>143</v>
      </c>
      <c r="AT173" s="175" t="s">
        <v>125</v>
      </c>
      <c r="AU173" s="175" t="s">
        <v>84</v>
      </c>
      <c r="AY173" s="15" t="s">
        <v>122</v>
      </c>
      <c r="BE173" s="176">
        <f>IF(N173="základní",J173,0)</f>
        <v>0</v>
      </c>
      <c r="BF173" s="176">
        <f>IF(N173="snížená",J173,0)</f>
        <v>0</v>
      </c>
      <c r="BG173" s="176">
        <f>IF(N173="zákl. přenesená",J173,0)</f>
        <v>0</v>
      </c>
      <c r="BH173" s="176">
        <f>IF(N173="sníž. přenesená",J173,0)</f>
        <v>0</v>
      </c>
      <c r="BI173" s="176">
        <f>IF(N173="nulová",J173,0)</f>
        <v>0</v>
      </c>
      <c r="BJ173" s="15" t="s">
        <v>82</v>
      </c>
      <c r="BK173" s="176">
        <f>ROUND(I173*H173,2)</f>
        <v>0</v>
      </c>
      <c r="BL173" s="15" t="s">
        <v>143</v>
      </c>
      <c r="BM173" s="175" t="s">
        <v>275</v>
      </c>
    </row>
    <row r="174" s="2" customFormat="1" ht="49.05" customHeight="1">
      <c r="A174" s="34"/>
      <c r="B174" s="163"/>
      <c r="C174" s="164" t="s">
        <v>276</v>
      </c>
      <c r="D174" s="164" t="s">
        <v>125</v>
      </c>
      <c r="E174" s="165" t="s">
        <v>277</v>
      </c>
      <c r="F174" s="166" t="s">
        <v>278</v>
      </c>
      <c r="G174" s="167" t="s">
        <v>160</v>
      </c>
      <c r="H174" s="168">
        <v>15</v>
      </c>
      <c r="I174" s="169"/>
      <c r="J174" s="170">
        <f>ROUND(I174*H174,2)</f>
        <v>0</v>
      </c>
      <c r="K174" s="166" t="s">
        <v>142</v>
      </c>
      <c r="L174" s="35"/>
      <c r="M174" s="171" t="s">
        <v>1</v>
      </c>
      <c r="N174" s="172" t="s">
        <v>39</v>
      </c>
      <c r="O174" s="73"/>
      <c r="P174" s="173">
        <f>O174*H174</f>
        <v>0</v>
      </c>
      <c r="Q174" s="173">
        <v>0.034799999999999998</v>
      </c>
      <c r="R174" s="173">
        <f>Q174*H174</f>
        <v>0.52200000000000002</v>
      </c>
      <c r="S174" s="173">
        <v>0</v>
      </c>
      <c r="T174" s="174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75" t="s">
        <v>143</v>
      </c>
      <c r="AT174" s="175" t="s">
        <v>125</v>
      </c>
      <c r="AU174" s="175" t="s">
        <v>84</v>
      </c>
      <c r="AY174" s="15" t="s">
        <v>122</v>
      </c>
      <c r="BE174" s="176">
        <f>IF(N174="základní",J174,0)</f>
        <v>0</v>
      </c>
      <c r="BF174" s="176">
        <f>IF(N174="snížená",J174,0)</f>
        <v>0</v>
      </c>
      <c r="BG174" s="176">
        <f>IF(N174="zákl. přenesená",J174,0)</f>
        <v>0</v>
      </c>
      <c r="BH174" s="176">
        <f>IF(N174="sníž. přenesená",J174,0)</f>
        <v>0</v>
      </c>
      <c r="BI174" s="176">
        <f>IF(N174="nulová",J174,0)</f>
        <v>0</v>
      </c>
      <c r="BJ174" s="15" t="s">
        <v>82</v>
      </c>
      <c r="BK174" s="176">
        <f>ROUND(I174*H174,2)</f>
        <v>0</v>
      </c>
      <c r="BL174" s="15" t="s">
        <v>143</v>
      </c>
      <c r="BM174" s="175" t="s">
        <v>279</v>
      </c>
    </row>
    <row r="175" s="2" customFormat="1" ht="49.05" customHeight="1">
      <c r="A175" s="34"/>
      <c r="B175" s="163"/>
      <c r="C175" s="164" t="s">
        <v>280</v>
      </c>
      <c r="D175" s="164" t="s">
        <v>125</v>
      </c>
      <c r="E175" s="165" t="s">
        <v>281</v>
      </c>
      <c r="F175" s="166" t="s">
        <v>282</v>
      </c>
      <c r="G175" s="167" t="s">
        <v>160</v>
      </c>
      <c r="H175" s="168">
        <v>15</v>
      </c>
      <c r="I175" s="169"/>
      <c r="J175" s="170">
        <f>ROUND(I175*H175,2)</f>
        <v>0</v>
      </c>
      <c r="K175" s="166" t="s">
        <v>142</v>
      </c>
      <c r="L175" s="35"/>
      <c r="M175" s="171" t="s">
        <v>1</v>
      </c>
      <c r="N175" s="172" t="s">
        <v>39</v>
      </c>
      <c r="O175" s="73"/>
      <c r="P175" s="173">
        <f>O175*H175</f>
        <v>0</v>
      </c>
      <c r="Q175" s="173">
        <v>0.037199999999999997</v>
      </c>
      <c r="R175" s="173">
        <f>Q175*H175</f>
        <v>0.55799999999999994</v>
      </c>
      <c r="S175" s="173">
        <v>0</v>
      </c>
      <c r="T175" s="174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75" t="s">
        <v>143</v>
      </c>
      <c r="AT175" s="175" t="s">
        <v>125</v>
      </c>
      <c r="AU175" s="175" t="s">
        <v>84</v>
      </c>
      <c r="AY175" s="15" t="s">
        <v>122</v>
      </c>
      <c r="BE175" s="176">
        <f>IF(N175="základní",J175,0)</f>
        <v>0</v>
      </c>
      <c r="BF175" s="176">
        <f>IF(N175="snížená",J175,0)</f>
        <v>0</v>
      </c>
      <c r="BG175" s="176">
        <f>IF(N175="zákl. přenesená",J175,0)</f>
        <v>0</v>
      </c>
      <c r="BH175" s="176">
        <f>IF(N175="sníž. přenesená",J175,0)</f>
        <v>0</v>
      </c>
      <c r="BI175" s="176">
        <f>IF(N175="nulová",J175,0)</f>
        <v>0</v>
      </c>
      <c r="BJ175" s="15" t="s">
        <v>82</v>
      </c>
      <c r="BK175" s="176">
        <f>ROUND(I175*H175,2)</f>
        <v>0</v>
      </c>
      <c r="BL175" s="15" t="s">
        <v>143</v>
      </c>
      <c r="BM175" s="175" t="s">
        <v>283</v>
      </c>
    </row>
    <row r="176" s="2" customFormat="1" ht="49.05" customHeight="1">
      <c r="A176" s="34"/>
      <c r="B176" s="163"/>
      <c r="C176" s="164" t="s">
        <v>284</v>
      </c>
      <c r="D176" s="164" t="s">
        <v>125</v>
      </c>
      <c r="E176" s="165" t="s">
        <v>285</v>
      </c>
      <c r="F176" s="166" t="s">
        <v>286</v>
      </c>
      <c r="G176" s="167" t="s">
        <v>160</v>
      </c>
      <c r="H176" s="168">
        <v>4</v>
      </c>
      <c r="I176" s="169"/>
      <c r="J176" s="170">
        <f>ROUND(I176*H176,2)</f>
        <v>0</v>
      </c>
      <c r="K176" s="166" t="s">
        <v>142</v>
      </c>
      <c r="L176" s="35"/>
      <c r="M176" s="171" t="s">
        <v>1</v>
      </c>
      <c r="N176" s="172" t="s">
        <v>39</v>
      </c>
      <c r="O176" s="73"/>
      <c r="P176" s="173">
        <f>O176*H176</f>
        <v>0</v>
      </c>
      <c r="Q176" s="173">
        <v>0.041320000000000003</v>
      </c>
      <c r="R176" s="173">
        <f>Q176*H176</f>
        <v>0.16528000000000001</v>
      </c>
      <c r="S176" s="173">
        <v>0</v>
      </c>
      <c r="T176" s="174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75" t="s">
        <v>143</v>
      </c>
      <c r="AT176" s="175" t="s">
        <v>125</v>
      </c>
      <c r="AU176" s="175" t="s">
        <v>84</v>
      </c>
      <c r="AY176" s="15" t="s">
        <v>122</v>
      </c>
      <c r="BE176" s="176">
        <f>IF(N176="základní",J176,0)</f>
        <v>0</v>
      </c>
      <c r="BF176" s="176">
        <f>IF(N176="snížená",J176,0)</f>
        <v>0</v>
      </c>
      <c r="BG176" s="176">
        <f>IF(N176="zákl. přenesená",J176,0)</f>
        <v>0</v>
      </c>
      <c r="BH176" s="176">
        <f>IF(N176="sníž. přenesená",J176,0)</f>
        <v>0</v>
      </c>
      <c r="BI176" s="176">
        <f>IF(N176="nulová",J176,0)</f>
        <v>0</v>
      </c>
      <c r="BJ176" s="15" t="s">
        <v>82</v>
      </c>
      <c r="BK176" s="176">
        <f>ROUND(I176*H176,2)</f>
        <v>0</v>
      </c>
      <c r="BL176" s="15" t="s">
        <v>143</v>
      </c>
      <c r="BM176" s="175" t="s">
        <v>287</v>
      </c>
    </row>
    <row r="177" s="2" customFormat="1" ht="49.05" customHeight="1">
      <c r="A177" s="34"/>
      <c r="B177" s="163"/>
      <c r="C177" s="164" t="s">
        <v>288</v>
      </c>
      <c r="D177" s="164" t="s">
        <v>125</v>
      </c>
      <c r="E177" s="165" t="s">
        <v>289</v>
      </c>
      <c r="F177" s="166" t="s">
        <v>290</v>
      </c>
      <c r="G177" s="167" t="s">
        <v>160</v>
      </c>
      <c r="H177" s="168">
        <v>2</v>
      </c>
      <c r="I177" s="169"/>
      <c r="J177" s="170">
        <f>ROUND(I177*H177,2)</f>
        <v>0</v>
      </c>
      <c r="K177" s="166" t="s">
        <v>142</v>
      </c>
      <c r="L177" s="35"/>
      <c r="M177" s="171" t="s">
        <v>1</v>
      </c>
      <c r="N177" s="172" t="s">
        <v>39</v>
      </c>
      <c r="O177" s="73"/>
      <c r="P177" s="173">
        <f>O177*H177</f>
        <v>0</v>
      </c>
      <c r="Q177" s="173">
        <v>0.054359999999999999</v>
      </c>
      <c r="R177" s="173">
        <f>Q177*H177</f>
        <v>0.10872</v>
      </c>
      <c r="S177" s="173">
        <v>0</v>
      </c>
      <c r="T177" s="174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75" t="s">
        <v>143</v>
      </c>
      <c r="AT177" s="175" t="s">
        <v>125</v>
      </c>
      <c r="AU177" s="175" t="s">
        <v>84</v>
      </c>
      <c r="AY177" s="15" t="s">
        <v>122</v>
      </c>
      <c r="BE177" s="176">
        <f>IF(N177="základní",J177,0)</f>
        <v>0</v>
      </c>
      <c r="BF177" s="176">
        <f>IF(N177="snížená",J177,0)</f>
        <v>0</v>
      </c>
      <c r="BG177" s="176">
        <f>IF(N177="zákl. přenesená",J177,0)</f>
        <v>0</v>
      </c>
      <c r="BH177" s="176">
        <f>IF(N177="sníž. přenesená",J177,0)</f>
        <v>0</v>
      </c>
      <c r="BI177" s="176">
        <f>IF(N177="nulová",J177,0)</f>
        <v>0</v>
      </c>
      <c r="BJ177" s="15" t="s">
        <v>82</v>
      </c>
      <c r="BK177" s="176">
        <f>ROUND(I177*H177,2)</f>
        <v>0</v>
      </c>
      <c r="BL177" s="15" t="s">
        <v>143</v>
      </c>
      <c r="BM177" s="175" t="s">
        <v>291</v>
      </c>
    </row>
    <row r="178" s="2" customFormat="1" ht="49.05" customHeight="1">
      <c r="A178" s="34"/>
      <c r="B178" s="163"/>
      <c r="C178" s="164" t="s">
        <v>292</v>
      </c>
      <c r="D178" s="164" t="s">
        <v>125</v>
      </c>
      <c r="E178" s="165" t="s">
        <v>293</v>
      </c>
      <c r="F178" s="166" t="s">
        <v>294</v>
      </c>
      <c r="G178" s="167" t="s">
        <v>160</v>
      </c>
      <c r="H178" s="168">
        <v>1</v>
      </c>
      <c r="I178" s="169"/>
      <c r="J178" s="170">
        <f>ROUND(I178*H178,2)</f>
        <v>0</v>
      </c>
      <c r="K178" s="166" t="s">
        <v>142</v>
      </c>
      <c r="L178" s="35"/>
      <c r="M178" s="171" t="s">
        <v>1</v>
      </c>
      <c r="N178" s="172" t="s">
        <v>39</v>
      </c>
      <c r="O178" s="73"/>
      <c r="P178" s="173">
        <f>O178*H178</f>
        <v>0</v>
      </c>
      <c r="Q178" s="173">
        <v>0.06198</v>
      </c>
      <c r="R178" s="173">
        <f>Q178*H178</f>
        <v>0.06198</v>
      </c>
      <c r="S178" s="173">
        <v>0</v>
      </c>
      <c r="T178" s="174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75" t="s">
        <v>143</v>
      </c>
      <c r="AT178" s="175" t="s">
        <v>125</v>
      </c>
      <c r="AU178" s="175" t="s">
        <v>84</v>
      </c>
      <c r="AY178" s="15" t="s">
        <v>122</v>
      </c>
      <c r="BE178" s="176">
        <f>IF(N178="základní",J178,0)</f>
        <v>0</v>
      </c>
      <c r="BF178" s="176">
        <f>IF(N178="snížená",J178,0)</f>
        <v>0</v>
      </c>
      <c r="BG178" s="176">
        <f>IF(N178="zákl. přenesená",J178,0)</f>
        <v>0</v>
      </c>
      <c r="BH178" s="176">
        <f>IF(N178="sníž. přenesená",J178,0)</f>
        <v>0</v>
      </c>
      <c r="BI178" s="176">
        <f>IF(N178="nulová",J178,0)</f>
        <v>0</v>
      </c>
      <c r="BJ178" s="15" t="s">
        <v>82</v>
      </c>
      <c r="BK178" s="176">
        <f>ROUND(I178*H178,2)</f>
        <v>0</v>
      </c>
      <c r="BL178" s="15" t="s">
        <v>143</v>
      </c>
      <c r="BM178" s="175" t="s">
        <v>295</v>
      </c>
    </row>
    <row r="179" s="2" customFormat="1" ht="49.05" customHeight="1">
      <c r="A179" s="34"/>
      <c r="B179" s="163"/>
      <c r="C179" s="164" t="s">
        <v>296</v>
      </c>
      <c r="D179" s="164" t="s">
        <v>125</v>
      </c>
      <c r="E179" s="165" t="s">
        <v>297</v>
      </c>
      <c r="F179" s="166" t="s">
        <v>298</v>
      </c>
      <c r="G179" s="167" t="s">
        <v>160</v>
      </c>
      <c r="H179" s="168">
        <v>2</v>
      </c>
      <c r="I179" s="169"/>
      <c r="J179" s="170">
        <f>ROUND(I179*H179,2)</f>
        <v>0</v>
      </c>
      <c r="K179" s="166" t="s">
        <v>142</v>
      </c>
      <c r="L179" s="35"/>
      <c r="M179" s="171" t="s">
        <v>1</v>
      </c>
      <c r="N179" s="172" t="s">
        <v>39</v>
      </c>
      <c r="O179" s="73"/>
      <c r="P179" s="173">
        <f>O179*H179</f>
        <v>0</v>
      </c>
      <c r="Q179" s="173">
        <v>0.03993</v>
      </c>
      <c r="R179" s="173">
        <f>Q179*H179</f>
        <v>0.07986</v>
      </c>
      <c r="S179" s="173">
        <v>0</v>
      </c>
      <c r="T179" s="174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75" t="s">
        <v>143</v>
      </c>
      <c r="AT179" s="175" t="s">
        <v>125</v>
      </c>
      <c r="AU179" s="175" t="s">
        <v>84</v>
      </c>
      <c r="AY179" s="15" t="s">
        <v>122</v>
      </c>
      <c r="BE179" s="176">
        <f>IF(N179="základní",J179,0)</f>
        <v>0</v>
      </c>
      <c r="BF179" s="176">
        <f>IF(N179="snížená",J179,0)</f>
        <v>0</v>
      </c>
      <c r="BG179" s="176">
        <f>IF(N179="zákl. přenesená",J179,0)</f>
        <v>0</v>
      </c>
      <c r="BH179" s="176">
        <f>IF(N179="sníž. přenesená",J179,0)</f>
        <v>0</v>
      </c>
      <c r="BI179" s="176">
        <f>IF(N179="nulová",J179,0)</f>
        <v>0</v>
      </c>
      <c r="BJ179" s="15" t="s">
        <v>82</v>
      </c>
      <c r="BK179" s="176">
        <f>ROUND(I179*H179,2)</f>
        <v>0</v>
      </c>
      <c r="BL179" s="15" t="s">
        <v>143</v>
      </c>
      <c r="BM179" s="175" t="s">
        <v>299</v>
      </c>
    </row>
    <row r="180" s="2" customFormat="1" ht="49.05" customHeight="1">
      <c r="A180" s="34"/>
      <c r="B180" s="163"/>
      <c r="C180" s="164" t="s">
        <v>300</v>
      </c>
      <c r="D180" s="164" t="s">
        <v>125</v>
      </c>
      <c r="E180" s="165" t="s">
        <v>301</v>
      </c>
      <c r="F180" s="166" t="s">
        <v>302</v>
      </c>
      <c r="G180" s="167" t="s">
        <v>160</v>
      </c>
      <c r="H180" s="168">
        <v>14</v>
      </c>
      <c r="I180" s="169"/>
      <c r="J180" s="170">
        <f>ROUND(I180*H180,2)</f>
        <v>0</v>
      </c>
      <c r="K180" s="166" t="s">
        <v>142</v>
      </c>
      <c r="L180" s="35"/>
      <c r="M180" s="171" t="s">
        <v>1</v>
      </c>
      <c r="N180" s="172" t="s">
        <v>39</v>
      </c>
      <c r="O180" s="73"/>
      <c r="P180" s="173">
        <f>O180*H180</f>
        <v>0</v>
      </c>
      <c r="Q180" s="173">
        <v>0.058000000000000003</v>
      </c>
      <c r="R180" s="173">
        <f>Q180*H180</f>
        <v>0.81200000000000006</v>
      </c>
      <c r="S180" s="173">
        <v>0</v>
      </c>
      <c r="T180" s="174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75" t="s">
        <v>143</v>
      </c>
      <c r="AT180" s="175" t="s">
        <v>125</v>
      </c>
      <c r="AU180" s="175" t="s">
        <v>84</v>
      </c>
      <c r="AY180" s="15" t="s">
        <v>122</v>
      </c>
      <c r="BE180" s="176">
        <f>IF(N180="základní",J180,0)</f>
        <v>0</v>
      </c>
      <c r="BF180" s="176">
        <f>IF(N180="snížená",J180,0)</f>
        <v>0</v>
      </c>
      <c r="BG180" s="176">
        <f>IF(N180="zákl. přenesená",J180,0)</f>
        <v>0</v>
      </c>
      <c r="BH180" s="176">
        <f>IF(N180="sníž. přenesená",J180,0)</f>
        <v>0</v>
      </c>
      <c r="BI180" s="176">
        <f>IF(N180="nulová",J180,0)</f>
        <v>0</v>
      </c>
      <c r="BJ180" s="15" t="s">
        <v>82</v>
      </c>
      <c r="BK180" s="176">
        <f>ROUND(I180*H180,2)</f>
        <v>0</v>
      </c>
      <c r="BL180" s="15" t="s">
        <v>143</v>
      </c>
      <c r="BM180" s="175" t="s">
        <v>303</v>
      </c>
    </row>
    <row r="181" s="2" customFormat="1" ht="49.05" customHeight="1">
      <c r="A181" s="34"/>
      <c r="B181" s="163"/>
      <c r="C181" s="164" t="s">
        <v>304</v>
      </c>
      <c r="D181" s="164" t="s">
        <v>125</v>
      </c>
      <c r="E181" s="165" t="s">
        <v>305</v>
      </c>
      <c r="F181" s="166" t="s">
        <v>306</v>
      </c>
      <c r="G181" s="167" t="s">
        <v>160</v>
      </c>
      <c r="H181" s="168">
        <v>1</v>
      </c>
      <c r="I181" s="169"/>
      <c r="J181" s="170">
        <f>ROUND(I181*H181,2)</f>
        <v>0</v>
      </c>
      <c r="K181" s="166" t="s">
        <v>142</v>
      </c>
      <c r="L181" s="35"/>
      <c r="M181" s="171" t="s">
        <v>1</v>
      </c>
      <c r="N181" s="172" t="s">
        <v>39</v>
      </c>
      <c r="O181" s="73"/>
      <c r="P181" s="173">
        <f>O181*H181</f>
        <v>0</v>
      </c>
      <c r="Q181" s="173">
        <v>0.069159999999999999</v>
      </c>
      <c r="R181" s="173">
        <f>Q181*H181</f>
        <v>0.069159999999999999</v>
      </c>
      <c r="S181" s="173">
        <v>0</v>
      </c>
      <c r="T181" s="174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75" t="s">
        <v>143</v>
      </c>
      <c r="AT181" s="175" t="s">
        <v>125</v>
      </c>
      <c r="AU181" s="175" t="s">
        <v>84</v>
      </c>
      <c r="AY181" s="15" t="s">
        <v>122</v>
      </c>
      <c r="BE181" s="176">
        <f>IF(N181="základní",J181,0)</f>
        <v>0</v>
      </c>
      <c r="BF181" s="176">
        <f>IF(N181="snížená",J181,0)</f>
        <v>0</v>
      </c>
      <c r="BG181" s="176">
        <f>IF(N181="zákl. přenesená",J181,0)</f>
        <v>0</v>
      </c>
      <c r="BH181" s="176">
        <f>IF(N181="sníž. přenesená",J181,0)</f>
        <v>0</v>
      </c>
      <c r="BI181" s="176">
        <f>IF(N181="nulová",J181,0)</f>
        <v>0</v>
      </c>
      <c r="BJ181" s="15" t="s">
        <v>82</v>
      </c>
      <c r="BK181" s="176">
        <f>ROUND(I181*H181,2)</f>
        <v>0</v>
      </c>
      <c r="BL181" s="15" t="s">
        <v>143</v>
      </c>
      <c r="BM181" s="175" t="s">
        <v>307</v>
      </c>
    </row>
    <row r="182" s="2" customFormat="1" ht="49.05" customHeight="1">
      <c r="A182" s="34"/>
      <c r="B182" s="163"/>
      <c r="C182" s="164" t="s">
        <v>308</v>
      </c>
      <c r="D182" s="164" t="s">
        <v>125</v>
      </c>
      <c r="E182" s="165" t="s">
        <v>309</v>
      </c>
      <c r="F182" s="166" t="s">
        <v>310</v>
      </c>
      <c r="G182" s="167" t="s">
        <v>160</v>
      </c>
      <c r="H182" s="168">
        <v>3</v>
      </c>
      <c r="I182" s="169"/>
      <c r="J182" s="170">
        <f>ROUND(I182*H182,2)</f>
        <v>0</v>
      </c>
      <c r="K182" s="166" t="s">
        <v>142</v>
      </c>
      <c r="L182" s="35"/>
      <c r="M182" s="171" t="s">
        <v>1</v>
      </c>
      <c r="N182" s="172" t="s">
        <v>39</v>
      </c>
      <c r="O182" s="73"/>
      <c r="P182" s="173">
        <f>O182*H182</f>
        <v>0</v>
      </c>
      <c r="Q182" s="173">
        <v>0.088200000000000001</v>
      </c>
      <c r="R182" s="173">
        <f>Q182*H182</f>
        <v>0.2646</v>
      </c>
      <c r="S182" s="173">
        <v>0</v>
      </c>
      <c r="T182" s="174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75" t="s">
        <v>143</v>
      </c>
      <c r="AT182" s="175" t="s">
        <v>125</v>
      </c>
      <c r="AU182" s="175" t="s">
        <v>84</v>
      </c>
      <c r="AY182" s="15" t="s">
        <v>122</v>
      </c>
      <c r="BE182" s="176">
        <f>IF(N182="základní",J182,0)</f>
        <v>0</v>
      </c>
      <c r="BF182" s="176">
        <f>IF(N182="snížená",J182,0)</f>
        <v>0</v>
      </c>
      <c r="BG182" s="176">
        <f>IF(N182="zákl. přenesená",J182,0)</f>
        <v>0</v>
      </c>
      <c r="BH182" s="176">
        <f>IF(N182="sníž. přenesená",J182,0)</f>
        <v>0</v>
      </c>
      <c r="BI182" s="176">
        <f>IF(N182="nulová",J182,0)</f>
        <v>0</v>
      </c>
      <c r="BJ182" s="15" t="s">
        <v>82</v>
      </c>
      <c r="BK182" s="176">
        <f>ROUND(I182*H182,2)</f>
        <v>0</v>
      </c>
      <c r="BL182" s="15" t="s">
        <v>143</v>
      </c>
      <c r="BM182" s="175" t="s">
        <v>311</v>
      </c>
    </row>
    <row r="183" s="2" customFormat="1" ht="24.15" customHeight="1">
      <c r="A183" s="34"/>
      <c r="B183" s="163"/>
      <c r="C183" s="164" t="s">
        <v>312</v>
      </c>
      <c r="D183" s="164" t="s">
        <v>125</v>
      </c>
      <c r="E183" s="165" t="s">
        <v>313</v>
      </c>
      <c r="F183" s="166" t="s">
        <v>314</v>
      </c>
      <c r="G183" s="167" t="s">
        <v>160</v>
      </c>
      <c r="H183" s="168">
        <v>2</v>
      </c>
      <c r="I183" s="169"/>
      <c r="J183" s="170">
        <f>ROUND(I183*H183,2)</f>
        <v>0</v>
      </c>
      <c r="K183" s="166" t="s">
        <v>1</v>
      </c>
      <c r="L183" s="35"/>
      <c r="M183" s="171" t="s">
        <v>1</v>
      </c>
      <c r="N183" s="172" t="s">
        <v>39</v>
      </c>
      <c r="O183" s="73"/>
      <c r="P183" s="173">
        <f>O183*H183</f>
        <v>0</v>
      </c>
      <c r="Q183" s="173">
        <v>0.0309</v>
      </c>
      <c r="R183" s="173">
        <f>Q183*H183</f>
        <v>0.061800000000000001</v>
      </c>
      <c r="S183" s="173">
        <v>0</v>
      </c>
      <c r="T183" s="174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75" t="s">
        <v>143</v>
      </c>
      <c r="AT183" s="175" t="s">
        <v>125</v>
      </c>
      <c r="AU183" s="175" t="s">
        <v>84</v>
      </c>
      <c r="AY183" s="15" t="s">
        <v>122</v>
      </c>
      <c r="BE183" s="176">
        <f>IF(N183="základní",J183,0)</f>
        <v>0</v>
      </c>
      <c r="BF183" s="176">
        <f>IF(N183="snížená",J183,0)</f>
        <v>0</v>
      </c>
      <c r="BG183" s="176">
        <f>IF(N183="zákl. přenesená",J183,0)</f>
        <v>0</v>
      </c>
      <c r="BH183" s="176">
        <f>IF(N183="sníž. přenesená",J183,0)</f>
        <v>0</v>
      </c>
      <c r="BI183" s="176">
        <f>IF(N183="nulová",J183,0)</f>
        <v>0</v>
      </c>
      <c r="BJ183" s="15" t="s">
        <v>82</v>
      </c>
      <c r="BK183" s="176">
        <f>ROUND(I183*H183,2)</f>
        <v>0</v>
      </c>
      <c r="BL183" s="15" t="s">
        <v>143</v>
      </c>
      <c r="BM183" s="175" t="s">
        <v>315</v>
      </c>
    </row>
    <row r="184" s="2" customFormat="1" ht="24.15" customHeight="1">
      <c r="A184" s="34"/>
      <c r="B184" s="163"/>
      <c r="C184" s="164" t="s">
        <v>316</v>
      </c>
      <c r="D184" s="164" t="s">
        <v>125</v>
      </c>
      <c r="E184" s="165" t="s">
        <v>317</v>
      </c>
      <c r="F184" s="166" t="s">
        <v>318</v>
      </c>
      <c r="G184" s="167" t="s">
        <v>160</v>
      </c>
      <c r="H184" s="168">
        <v>3</v>
      </c>
      <c r="I184" s="169"/>
      <c r="J184" s="170">
        <f>ROUND(I184*H184,2)</f>
        <v>0</v>
      </c>
      <c r="K184" s="166" t="s">
        <v>1</v>
      </c>
      <c r="L184" s="35"/>
      <c r="M184" s="171" t="s">
        <v>1</v>
      </c>
      <c r="N184" s="172" t="s">
        <v>39</v>
      </c>
      <c r="O184" s="73"/>
      <c r="P184" s="173">
        <f>O184*H184</f>
        <v>0</v>
      </c>
      <c r="Q184" s="173">
        <v>0.0309</v>
      </c>
      <c r="R184" s="173">
        <f>Q184*H184</f>
        <v>0.092700000000000005</v>
      </c>
      <c r="S184" s="173">
        <v>0</v>
      </c>
      <c r="T184" s="174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75" t="s">
        <v>143</v>
      </c>
      <c r="AT184" s="175" t="s">
        <v>125</v>
      </c>
      <c r="AU184" s="175" t="s">
        <v>84</v>
      </c>
      <c r="AY184" s="15" t="s">
        <v>122</v>
      </c>
      <c r="BE184" s="176">
        <f>IF(N184="základní",J184,0)</f>
        <v>0</v>
      </c>
      <c r="BF184" s="176">
        <f>IF(N184="snížená",J184,0)</f>
        <v>0</v>
      </c>
      <c r="BG184" s="176">
        <f>IF(N184="zákl. přenesená",J184,0)</f>
        <v>0</v>
      </c>
      <c r="BH184" s="176">
        <f>IF(N184="sníž. přenesená",J184,0)</f>
        <v>0</v>
      </c>
      <c r="BI184" s="176">
        <f>IF(N184="nulová",J184,0)</f>
        <v>0</v>
      </c>
      <c r="BJ184" s="15" t="s">
        <v>82</v>
      </c>
      <c r="BK184" s="176">
        <f>ROUND(I184*H184,2)</f>
        <v>0</v>
      </c>
      <c r="BL184" s="15" t="s">
        <v>143</v>
      </c>
      <c r="BM184" s="175" t="s">
        <v>319</v>
      </c>
    </row>
    <row r="185" s="2" customFormat="1" ht="24.15" customHeight="1">
      <c r="A185" s="34"/>
      <c r="B185" s="163"/>
      <c r="C185" s="164" t="s">
        <v>320</v>
      </c>
      <c r="D185" s="164" t="s">
        <v>125</v>
      </c>
      <c r="E185" s="165" t="s">
        <v>321</v>
      </c>
      <c r="F185" s="166" t="s">
        <v>322</v>
      </c>
      <c r="G185" s="167" t="s">
        <v>160</v>
      </c>
      <c r="H185" s="168">
        <v>1</v>
      </c>
      <c r="I185" s="169"/>
      <c r="J185" s="170">
        <f>ROUND(I185*H185,2)</f>
        <v>0</v>
      </c>
      <c r="K185" s="166" t="s">
        <v>1</v>
      </c>
      <c r="L185" s="35"/>
      <c r="M185" s="171" t="s">
        <v>1</v>
      </c>
      <c r="N185" s="172" t="s">
        <v>39</v>
      </c>
      <c r="O185" s="73"/>
      <c r="P185" s="173">
        <f>O185*H185</f>
        <v>0</v>
      </c>
      <c r="Q185" s="173">
        <v>0.0309</v>
      </c>
      <c r="R185" s="173">
        <f>Q185*H185</f>
        <v>0.0309</v>
      </c>
      <c r="S185" s="173">
        <v>0</v>
      </c>
      <c r="T185" s="174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75" t="s">
        <v>143</v>
      </c>
      <c r="AT185" s="175" t="s">
        <v>125</v>
      </c>
      <c r="AU185" s="175" t="s">
        <v>84</v>
      </c>
      <c r="AY185" s="15" t="s">
        <v>122</v>
      </c>
      <c r="BE185" s="176">
        <f>IF(N185="základní",J185,0)</f>
        <v>0</v>
      </c>
      <c r="BF185" s="176">
        <f>IF(N185="snížená",J185,0)</f>
        <v>0</v>
      </c>
      <c r="BG185" s="176">
        <f>IF(N185="zákl. přenesená",J185,0)</f>
        <v>0</v>
      </c>
      <c r="BH185" s="176">
        <f>IF(N185="sníž. přenesená",J185,0)</f>
        <v>0</v>
      </c>
      <c r="BI185" s="176">
        <f>IF(N185="nulová",J185,0)</f>
        <v>0</v>
      </c>
      <c r="BJ185" s="15" t="s">
        <v>82</v>
      </c>
      <c r="BK185" s="176">
        <f>ROUND(I185*H185,2)</f>
        <v>0</v>
      </c>
      <c r="BL185" s="15" t="s">
        <v>143</v>
      </c>
      <c r="BM185" s="175" t="s">
        <v>323</v>
      </c>
    </row>
    <row r="186" s="2" customFormat="1" ht="24.15" customHeight="1">
      <c r="A186" s="34"/>
      <c r="B186" s="163"/>
      <c r="C186" s="164" t="s">
        <v>324</v>
      </c>
      <c r="D186" s="164" t="s">
        <v>125</v>
      </c>
      <c r="E186" s="165" t="s">
        <v>325</v>
      </c>
      <c r="F186" s="166" t="s">
        <v>326</v>
      </c>
      <c r="G186" s="167" t="s">
        <v>160</v>
      </c>
      <c r="H186" s="168">
        <v>2</v>
      </c>
      <c r="I186" s="169"/>
      <c r="J186" s="170">
        <f>ROUND(I186*H186,2)</f>
        <v>0</v>
      </c>
      <c r="K186" s="166" t="s">
        <v>1</v>
      </c>
      <c r="L186" s="35"/>
      <c r="M186" s="171" t="s">
        <v>1</v>
      </c>
      <c r="N186" s="172" t="s">
        <v>39</v>
      </c>
      <c r="O186" s="73"/>
      <c r="P186" s="173">
        <f>O186*H186</f>
        <v>0</v>
      </c>
      <c r="Q186" s="173">
        <v>0.0309</v>
      </c>
      <c r="R186" s="173">
        <f>Q186*H186</f>
        <v>0.061800000000000001</v>
      </c>
      <c r="S186" s="173">
        <v>0</v>
      </c>
      <c r="T186" s="174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75" t="s">
        <v>143</v>
      </c>
      <c r="AT186" s="175" t="s">
        <v>125</v>
      </c>
      <c r="AU186" s="175" t="s">
        <v>84</v>
      </c>
      <c r="AY186" s="15" t="s">
        <v>122</v>
      </c>
      <c r="BE186" s="176">
        <f>IF(N186="základní",J186,0)</f>
        <v>0</v>
      </c>
      <c r="BF186" s="176">
        <f>IF(N186="snížená",J186,0)</f>
        <v>0</v>
      </c>
      <c r="BG186" s="176">
        <f>IF(N186="zákl. přenesená",J186,0)</f>
        <v>0</v>
      </c>
      <c r="BH186" s="176">
        <f>IF(N186="sníž. přenesená",J186,0)</f>
        <v>0</v>
      </c>
      <c r="BI186" s="176">
        <f>IF(N186="nulová",J186,0)</f>
        <v>0</v>
      </c>
      <c r="BJ186" s="15" t="s">
        <v>82</v>
      </c>
      <c r="BK186" s="176">
        <f>ROUND(I186*H186,2)</f>
        <v>0</v>
      </c>
      <c r="BL186" s="15" t="s">
        <v>143</v>
      </c>
      <c r="BM186" s="175" t="s">
        <v>327</v>
      </c>
    </row>
    <row r="187" s="2" customFormat="1" ht="24.15" customHeight="1">
      <c r="A187" s="34"/>
      <c r="B187" s="163"/>
      <c r="C187" s="164" t="s">
        <v>328</v>
      </c>
      <c r="D187" s="164" t="s">
        <v>125</v>
      </c>
      <c r="E187" s="165" t="s">
        <v>329</v>
      </c>
      <c r="F187" s="166" t="s">
        <v>330</v>
      </c>
      <c r="G187" s="167" t="s">
        <v>160</v>
      </c>
      <c r="H187" s="168">
        <v>3</v>
      </c>
      <c r="I187" s="169"/>
      <c r="J187" s="170">
        <f>ROUND(I187*H187,2)</f>
        <v>0</v>
      </c>
      <c r="K187" s="166" t="s">
        <v>1</v>
      </c>
      <c r="L187" s="35"/>
      <c r="M187" s="171" t="s">
        <v>1</v>
      </c>
      <c r="N187" s="172" t="s">
        <v>39</v>
      </c>
      <c r="O187" s="73"/>
      <c r="P187" s="173">
        <f>O187*H187</f>
        <v>0</v>
      </c>
      <c r="Q187" s="173">
        <v>0.0309</v>
      </c>
      <c r="R187" s="173">
        <f>Q187*H187</f>
        <v>0.092700000000000005</v>
      </c>
      <c r="S187" s="173">
        <v>0</v>
      </c>
      <c r="T187" s="174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75" t="s">
        <v>143</v>
      </c>
      <c r="AT187" s="175" t="s">
        <v>125</v>
      </c>
      <c r="AU187" s="175" t="s">
        <v>84</v>
      </c>
      <c r="AY187" s="15" t="s">
        <v>122</v>
      </c>
      <c r="BE187" s="176">
        <f>IF(N187="základní",J187,0)</f>
        <v>0</v>
      </c>
      <c r="BF187" s="176">
        <f>IF(N187="snížená",J187,0)</f>
        <v>0</v>
      </c>
      <c r="BG187" s="176">
        <f>IF(N187="zákl. přenesená",J187,0)</f>
        <v>0</v>
      </c>
      <c r="BH187" s="176">
        <f>IF(N187="sníž. přenesená",J187,0)</f>
        <v>0</v>
      </c>
      <c r="BI187" s="176">
        <f>IF(N187="nulová",J187,0)</f>
        <v>0</v>
      </c>
      <c r="BJ187" s="15" t="s">
        <v>82</v>
      </c>
      <c r="BK187" s="176">
        <f>ROUND(I187*H187,2)</f>
        <v>0</v>
      </c>
      <c r="BL187" s="15" t="s">
        <v>143</v>
      </c>
      <c r="BM187" s="175" t="s">
        <v>331</v>
      </c>
    </row>
    <row r="188" s="2" customFormat="1" ht="37.8" customHeight="1">
      <c r="A188" s="34"/>
      <c r="B188" s="163"/>
      <c r="C188" s="164" t="s">
        <v>332</v>
      </c>
      <c r="D188" s="164" t="s">
        <v>125</v>
      </c>
      <c r="E188" s="165" t="s">
        <v>333</v>
      </c>
      <c r="F188" s="166" t="s">
        <v>334</v>
      </c>
      <c r="G188" s="167" t="s">
        <v>171</v>
      </c>
      <c r="H188" s="168">
        <v>2.4039999999999999</v>
      </c>
      <c r="I188" s="169"/>
      <c r="J188" s="170">
        <f>ROUND(I188*H188,2)</f>
        <v>0</v>
      </c>
      <c r="K188" s="166" t="s">
        <v>1</v>
      </c>
      <c r="L188" s="35"/>
      <c r="M188" s="171" t="s">
        <v>1</v>
      </c>
      <c r="N188" s="172" t="s">
        <v>39</v>
      </c>
      <c r="O188" s="73"/>
      <c r="P188" s="173">
        <f>O188*H188</f>
        <v>0</v>
      </c>
      <c r="Q188" s="173">
        <v>0</v>
      </c>
      <c r="R188" s="173">
        <f>Q188*H188</f>
        <v>0</v>
      </c>
      <c r="S188" s="173">
        <v>0</v>
      </c>
      <c r="T188" s="174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75" t="s">
        <v>143</v>
      </c>
      <c r="AT188" s="175" t="s">
        <v>125</v>
      </c>
      <c r="AU188" s="175" t="s">
        <v>84</v>
      </c>
      <c r="AY188" s="15" t="s">
        <v>122</v>
      </c>
      <c r="BE188" s="176">
        <f>IF(N188="základní",J188,0)</f>
        <v>0</v>
      </c>
      <c r="BF188" s="176">
        <f>IF(N188="snížená",J188,0)</f>
        <v>0</v>
      </c>
      <c r="BG188" s="176">
        <f>IF(N188="zákl. přenesená",J188,0)</f>
        <v>0</v>
      </c>
      <c r="BH188" s="176">
        <f>IF(N188="sníž. přenesená",J188,0)</f>
        <v>0</v>
      </c>
      <c r="BI188" s="176">
        <f>IF(N188="nulová",J188,0)</f>
        <v>0</v>
      </c>
      <c r="BJ188" s="15" t="s">
        <v>82</v>
      </c>
      <c r="BK188" s="176">
        <f>ROUND(I188*H188,2)</f>
        <v>0</v>
      </c>
      <c r="BL188" s="15" t="s">
        <v>143</v>
      </c>
      <c r="BM188" s="175" t="s">
        <v>335</v>
      </c>
    </row>
    <row r="189" s="2" customFormat="1" ht="44.25" customHeight="1">
      <c r="A189" s="34"/>
      <c r="B189" s="163"/>
      <c r="C189" s="164" t="s">
        <v>336</v>
      </c>
      <c r="D189" s="164" t="s">
        <v>125</v>
      </c>
      <c r="E189" s="165" t="s">
        <v>337</v>
      </c>
      <c r="F189" s="166" t="s">
        <v>338</v>
      </c>
      <c r="G189" s="167" t="s">
        <v>153</v>
      </c>
      <c r="H189" s="187"/>
      <c r="I189" s="169"/>
      <c r="J189" s="170">
        <f>ROUND(I189*H189,2)</f>
        <v>0</v>
      </c>
      <c r="K189" s="166" t="s">
        <v>142</v>
      </c>
      <c r="L189" s="35"/>
      <c r="M189" s="171" t="s">
        <v>1</v>
      </c>
      <c r="N189" s="172" t="s">
        <v>39</v>
      </c>
      <c r="O189" s="73"/>
      <c r="P189" s="173">
        <f>O189*H189</f>
        <v>0</v>
      </c>
      <c r="Q189" s="173">
        <v>0</v>
      </c>
      <c r="R189" s="173">
        <f>Q189*H189</f>
        <v>0</v>
      </c>
      <c r="S189" s="173">
        <v>0</v>
      </c>
      <c r="T189" s="174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75" t="s">
        <v>143</v>
      </c>
      <c r="AT189" s="175" t="s">
        <v>125</v>
      </c>
      <c r="AU189" s="175" t="s">
        <v>84</v>
      </c>
      <c r="AY189" s="15" t="s">
        <v>122</v>
      </c>
      <c r="BE189" s="176">
        <f>IF(N189="základní",J189,0)</f>
        <v>0</v>
      </c>
      <c r="BF189" s="176">
        <f>IF(N189="snížená",J189,0)</f>
        <v>0</v>
      </c>
      <c r="BG189" s="176">
        <f>IF(N189="zákl. přenesená",J189,0)</f>
        <v>0</v>
      </c>
      <c r="BH189" s="176">
        <f>IF(N189="sníž. přenesená",J189,0)</f>
        <v>0</v>
      </c>
      <c r="BI189" s="176">
        <f>IF(N189="nulová",J189,0)</f>
        <v>0</v>
      </c>
      <c r="BJ189" s="15" t="s">
        <v>82</v>
      </c>
      <c r="BK189" s="176">
        <f>ROUND(I189*H189,2)</f>
        <v>0</v>
      </c>
      <c r="BL189" s="15" t="s">
        <v>143</v>
      </c>
      <c r="BM189" s="175" t="s">
        <v>339</v>
      </c>
    </row>
    <row r="190" s="12" customFormat="1" ht="25.92" customHeight="1">
      <c r="A190" s="12"/>
      <c r="B190" s="150"/>
      <c r="C190" s="12"/>
      <c r="D190" s="151" t="s">
        <v>73</v>
      </c>
      <c r="E190" s="152" t="s">
        <v>340</v>
      </c>
      <c r="F190" s="152" t="s">
        <v>341</v>
      </c>
      <c r="G190" s="12"/>
      <c r="H190" s="12"/>
      <c r="I190" s="153"/>
      <c r="J190" s="154">
        <f>BK190</f>
        <v>0</v>
      </c>
      <c r="K190" s="12"/>
      <c r="L190" s="150"/>
      <c r="M190" s="155"/>
      <c r="N190" s="156"/>
      <c r="O190" s="156"/>
      <c r="P190" s="157">
        <f>P191</f>
        <v>0</v>
      </c>
      <c r="Q190" s="156"/>
      <c r="R190" s="157">
        <f>R191</f>
        <v>0</v>
      </c>
      <c r="S190" s="156"/>
      <c r="T190" s="158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51" t="s">
        <v>129</v>
      </c>
      <c r="AT190" s="159" t="s">
        <v>73</v>
      </c>
      <c r="AU190" s="159" t="s">
        <v>74</v>
      </c>
      <c r="AY190" s="151" t="s">
        <v>122</v>
      </c>
      <c r="BK190" s="160">
        <f>BK191</f>
        <v>0</v>
      </c>
    </row>
    <row r="191" s="2" customFormat="1" ht="37.8" customHeight="1">
      <c r="A191" s="34"/>
      <c r="B191" s="163"/>
      <c r="C191" s="164" t="s">
        <v>342</v>
      </c>
      <c r="D191" s="164" t="s">
        <v>125</v>
      </c>
      <c r="E191" s="165" t="s">
        <v>343</v>
      </c>
      <c r="F191" s="166" t="s">
        <v>344</v>
      </c>
      <c r="G191" s="167" t="s">
        <v>345</v>
      </c>
      <c r="H191" s="168">
        <v>40</v>
      </c>
      <c r="I191" s="169"/>
      <c r="J191" s="170">
        <f>ROUND(I191*H191,2)</f>
        <v>0</v>
      </c>
      <c r="K191" s="166" t="s">
        <v>142</v>
      </c>
      <c r="L191" s="35"/>
      <c r="M191" s="171" t="s">
        <v>1</v>
      </c>
      <c r="N191" s="172" t="s">
        <v>39</v>
      </c>
      <c r="O191" s="73"/>
      <c r="P191" s="173">
        <f>O191*H191</f>
        <v>0</v>
      </c>
      <c r="Q191" s="173">
        <v>0</v>
      </c>
      <c r="R191" s="173">
        <f>Q191*H191</f>
        <v>0</v>
      </c>
      <c r="S191" s="173">
        <v>0</v>
      </c>
      <c r="T191" s="174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75" t="s">
        <v>346</v>
      </c>
      <c r="AT191" s="175" t="s">
        <v>125</v>
      </c>
      <c r="AU191" s="175" t="s">
        <v>82</v>
      </c>
      <c r="AY191" s="15" t="s">
        <v>122</v>
      </c>
      <c r="BE191" s="176">
        <f>IF(N191="základní",J191,0)</f>
        <v>0</v>
      </c>
      <c r="BF191" s="176">
        <f>IF(N191="snížená",J191,0)</f>
        <v>0</v>
      </c>
      <c r="BG191" s="176">
        <f>IF(N191="zákl. přenesená",J191,0)</f>
        <v>0</v>
      </c>
      <c r="BH191" s="176">
        <f>IF(N191="sníž. přenesená",J191,0)</f>
        <v>0</v>
      </c>
      <c r="BI191" s="176">
        <f>IF(N191="nulová",J191,0)</f>
        <v>0</v>
      </c>
      <c r="BJ191" s="15" t="s">
        <v>82</v>
      </c>
      <c r="BK191" s="176">
        <f>ROUND(I191*H191,2)</f>
        <v>0</v>
      </c>
      <c r="BL191" s="15" t="s">
        <v>346</v>
      </c>
      <c r="BM191" s="175" t="s">
        <v>347</v>
      </c>
    </row>
    <row r="192" s="12" customFormat="1" ht="25.92" customHeight="1">
      <c r="A192" s="12"/>
      <c r="B192" s="150"/>
      <c r="C192" s="12"/>
      <c r="D192" s="151" t="s">
        <v>73</v>
      </c>
      <c r="E192" s="152" t="s">
        <v>348</v>
      </c>
      <c r="F192" s="152" t="s">
        <v>349</v>
      </c>
      <c r="G192" s="12"/>
      <c r="H192" s="12"/>
      <c r="I192" s="153"/>
      <c r="J192" s="154">
        <f>BK192</f>
        <v>0</v>
      </c>
      <c r="K192" s="12"/>
      <c r="L192" s="150"/>
      <c r="M192" s="155"/>
      <c r="N192" s="156"/>
      <c r="O192" s="156"/>
      <c r="P192" s="157">
        <f>P193+P195+P197</f>
        <v>0</v>
      </c>
      <c r="Q192" s="156"/>
      <c r="R192" s="157">
        <f>R193+R195+R197</f>
        <v>0</v>
      </c>
      <c r="S192" s="156"/>
      <c r="T192" s="158">
        <f>T193+T195+T197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51" t="s">
        <v>150</v>
      </c>
      <c r="AT192" s="159" t="s">
        <v>73</v>
      </c>
      <c r="AU192" s="159" t="s">
        <v>74</v>
      </c>
      <c r="AY192" s="151" t="s">
        <v>122</v>
      </c>
      <c r="BK192" s="160">
        <f>BK193+BK195+BK197</f>
        <v>0</v>
      </c>
    </row>
    <row r="193" s="12" customFormat="1" ht="22.8" customHeight="1">
      <c r="A193" s="12"/>
      <c r="B193" s="150"/>
      <c r="C193" s="12"/>
      <c r="D193" s="151" t="s">
        <v>73</v>
      </c>
      <c r="E193" s="161" t="s">
        <v>350</v>
      </c>
      <c r="F193" s="161" t="s">
        <v>351</v>
      </c>
      <c r="G193" s="12"/>
      <c r="H193" s="12"/>
      <c r="I193" s="153"/>
      <c r="J193" s="162">
        <f>BK193</f>
        <v>0</v>
      </c>
      <c r="K193" s="12"/>
      <c r="L193" s="150"/>
      <c r="M193" s="155"/>
      <c r="N193" s="156"/>
      <c r="O193" s="156"/>
      <c r="P193" s="157">
        <f>P194</f>
        <v>0</v>
      </c>
      <c r="Q193" s="156"/>
      <c r="R193" s="157">
        <f>R194</f>
        <v>0</v>
      </c>
      <c r="S193" s="156"/>
      <c r="T193" s="158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51" t="s">
        <v>150</v>
      </c>
      <c r="AT193" s="159" t="s">
        <v>73</v>
      </c>
      <c r="AU193" s="159" t="s">
        <v>82</v>
      </c>
      <c r="AY193" s="151" t="s">
        <v>122</v>
      </c>
      <c r="BK193" s="160">
        <f>BK194</f>
        <v>0</v>
      </c>
    </row>
    <row r="194" s="2" customFormat="1" ht="16.5" customHeight="1">
      <c r="A194" s="34"/>
      <c r="B194" s="163"/>
      <c r="C194" s="164" t="s">
        <v>352</v>
      </c>
      <c r="D194" s="164" t="s">
        <v>125</v>
      </c>
      <c r="E194" s="165" t="s">
        <v>353</v>
      </c>
      <c r="F194" s="166" t="s">
        <v>354</v>
      </c>
      <c r="G194" s="167" t="s">
        <v>128</v>
      </c>
      <c r="H194" s="168">
        <v>1</v>
      </c>
      <c r="I194" s="169"/>
      <c r="J194" s="170">
        <f>ROUND(I194*H194,2)</f>
        <v>0</v>
      </c>
      <c r="K194" s="166" t="s">
        <v>142</v>
      </c>
      <c r="L194" s="35"/>
      <c r="M194" s="171" t="s">
        <v>1</v>
      </c>
      <c r="N194" s="172" t="s">
        <v>39</v>
      </c>
      <c r="O194" s="73"/>
      <c r="P194" s="173">
        <f>O194*H194</f>
        <v>0</v>
      </c>
      <c r="Q194" s="173">
        <v>0</v>
      </c>
      <c r="R194" s="173">
        <f>Q194*H194</f>
        <v>0</v>
      </c>
      <c r="S194" s="173">
        <v>0</v>
      </c>
      <c r="T194" s="174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75" t="s">
        <v>355</v>
      </c>
      <c r="AT194" s="175" t="s">
        <v>125</v>
      </c>
      <c r="AU194" s="175" t="s">
        <v>84</v>
      </c>
      <c r="AY194" s="15" t="s">
        <v>122</v>
      </c>
      <c r="BE194" s="176">
        <f>IF(N194="základní",J194,0)</f>
        <v>0</v>
      </c>
      <c r="BF194" s="176">
        <f>IF(N194="snížená",J194,0)</f>
        <v>0</v>
      </c>
      <c r="BG194" s="176">
        <f>IF(N194="zákl. přenesená",J194,0)</f>
        <v>0</v>
      </c>
      <c r="BH194" s="176">
        <f>IF(N194="sníž. přenesená",J194,0)</f>
        <v>0</v>
      </c>
      <c r="BI194" s="176">
        <f>IF(N194="nulová",J194,0)</f>
        <v>0</v>
      </c>
      <c r="BJ194" s="15" t="s">
        <v>82</v>
      </c>
      <c r="BK194" s="176">
        <f>ROUND(I194*H194,2)</f>
        <v>0</v>
      </c>
      <c r="BL194" s="15" t="s">
        <v>355</v>
      </c>
      <c r="BM194" s="175" t="s">
        <v>356</v>
      </c>
    </row>
    <row r="195" s="12" customFormat="1" ht="22.8" customHeight="1">
      <c r="A195" s="12"/>
      <c r="B195" s="150"/>
      <c r="C195" s="12"/>
      <c r="D195" s="151" t="s">
        <v>73</v>
      </c>
      <c r="E195" s="161" t="s">
        <v>357</v>
      </c>
      <c r="F195" s="161" t="s">
        <v>358</v>
      </c>
      <c r="G195" s="12"/>
      <c r="H195" s="12"/>
      <c r="I195" s="153"/>
      <c r="J195" s="162">
        <f>BK195</f>
        <v>0</v>
      </c>
      <c r="K195" s="12"/>
      <c r="L195" s="150"/>
      <c r="M195" s="155"/>
      <c r="N195" s="156"/>
      <c r="O195" s="156"/>
      <c r="P195" s="157">
        <f>P196</f>
        <v>0</v>
      </c>
      <c r="Q195" s="156"/>
      <c r="R195" s="157">
        <f>R196</f>
        <v>0</v>
      </c>
      <c r="S195" s="156"/>
      <c r="T195" s="158">
        <f>T196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51" t="s">
        <v>150</v>
      </c>
      <c r="AT195" s="159" t="s">
        <v>73</v>
      </c>
      <c r="AU195" s="159" t="s">
        <v>82</v>
      </c>
      <c r="AY195" s="151" t="s">
        <v>122</v>
      </c>
      <c r="BK195" s="160">
        <f>BK196</f>
        <v>0</v>
      </c>
    </row>
    <row r="196" s="2" customFormat="1" ht="24.15" customHeight="1">
      <c r="A196" s="34"/>
      <c r="B196" s="163"/>
      <c r="C196" s="164" t="s">
        <v>359</v>
      </c>
      <c r="D196" s="164" t="s">
        <v>125</v>
      </c>
      <c r="E196" s="165" t="s">
        <v>360</v>
      </c>
      <c r="F196" s="166" t="s">
        <v>361</v>
      </c>
      <c r="G196" s="167" t="s">
        <v>128</v>
      </c>
      <c r="H196" s="168">
        <v>1</v>
      </c>
      <c r="I196" s="169"/>
      <c r="J196" s="170">
        <f>ROUND(I196*H196,2)</f>
        <v>0</v>
      </c>
      <c r="K196" s="166" t="s">
        <v>1</v>
      </c>
      <c r="L196" s="35"/>
      <c r="M196" s="171" t="s">
        <v>1</v>
      </c>
      <c r="N196" s="172" t="s">
        <v>39</v>
      </c>
      <c r="O196" s="73"/>
      <c r="P196" s="173">
        <f>O196*H196</f>
        <v>0</v>
      </c>
      <c r="Q196" s="173">
        <v>0</v>
      </c>
      <c r="R196" s="173">
        <f>Q196*H196</f>
        <v>0</v>
      </c>
      <c r="S196" s="173">
        <v>0</v>
      </c>
      <c r="T196" s="174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75" t="s">
        <v>355</v>
      </c>
      <c r="AT196" s="175" t="s">
        <v>125</v>
      </c>
      <c r="AU196" s="175" t="s">
        <v>84</v>
      </c>
      <c r="AY196" s="15" t="s">
        <v>122</v>
      </c>
      <c r="BE196" s="176">
        <f>IF(N196="základní",J196,0)</f>
        <v>0</v>
      </c>
      <c r="BF196" s="176">
        <f>IF(N196="snížená",J196,0)</f>
        <v>0</v>
      </c>
      <c r="BG196" s="176">
        <f>IF(N196="zákl. přenesená",J196,0)</f>
        <v>0</v>
      </c>
      <c r="BH196" s="176">
        <f>IF(N196="sníž. přenesená",J196,0)</f>
        <v>0</v>
      </c>
      <c r="BI196" s="176">
        <f>IF(N196="nulová",J196,0)</f>
        <v>0</v>
      </c>
      <c r="BJ196" s="15" t="s">
        <v>82</v>
      </c>
      <c r="BK196" s="176">
        <f>ROUND(I196*H196,2)</f>
        <v>0</v>
      </c>
      <c r="BL196" s="15" t="s">
        <v>355</v>
      </c>
      <c r="BM196" s="175" t="s">
        <v>362</v>
      </c>
    </row>
    <row r="197" s="12" customFormat="1" ht="22.8" customHeight="1">
      <c r="A197" s="12"/>
      <c r="B197" s="150"/>
      <c r="C197" s="12"/>
      <c r="D197" s="151" t="s">
        <v>73</v>
      </c>
      <c r="E197" s="161" t="s">
        <v>363</v>
      </c>
      <c r="F197" s="161" t="s">
        <v>364</v>
      </c>
      <c r="G197" s="12"/>
      <c r="H197" s="12"/>
      <c r="I197" s="153"/>
      <c r="J197" s="162">
        <f>BK197</f>
        <v>0</v>
      </c>
      <c r="K197" s="12"/>
      <c r="L197" s="150"/>
      <c r="M197" s="155"/>
      <c r="N197" s="156"/>
      <c r="O197" s="156"/>
      <c r="P197" s="157">
        <f>P198</f>
        <v>0</v>
      </c>
      <c r="Q197" s="156"/>
      <c r="R197" s="157">
        <f>R198</f>
        <v>0</v>
      </c>
      <c r="S197" s="156"/>
      <c r="T197" s="158">
        <f>T198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51" t="s">
        <v>150</v>
      </c>
      <c r="AT197" s="159" t="s">
        <v>73</v>
      </c>
      <c r="AU197" s="159" t="s">
        <v>82</v>
      </c>
      <c r="AY197" s="151" t="s">
        <v>122</v>
      </c>
      <c r="BK197" s="160">
        <f>BK198</f>
        <v>0</v>
      </c>
    </row>
    <row r="198" s="2" customFormat="1" ht="24.15" customHeight="1">
      <c r="A198" s="34"/>
      <c r="B198" s="163"/>
      <c r="C198" s="164" t="s">
        <v>365</v>
      </c>
      <c r="D198" s="164" t="s">
        <v>125</v>
      </c>
      <c r="E198" s="165" t="s">
        <v>366</v>
      </c>
      <c r="F198" s="166" t="s">
        <v>367</v>
      </c>
      <c r="G198" s="167" t="s">
        <v>128</v>
      </c>
      <c r="H198" s="168">
        <v>1</v>
      </c>
      <c r="I198" s="169"/>
      <c r="J198" s="170">
        <f>ROUND(I198*H198,2)</f>
        <v>0</v>
      </c>
      <c r="K198" s="166" t="s">
        <v>1</v>
      </c>
      <c r="L198" s="35"/>
      <c r="M198" s="193" t="s">
        <v>1</v>
      </c>
      <c r="N198" s="194" t="s">
        <v>39</v>
      </c>
      <c r="O198" s="195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75" t="s">
        <v>355</v>
      </c>
      <c r="AT198" s="175" t="s">
        <v>125</v>
      </c>
      <c r="AU198" s="175" t="s">
        <v>84</v>
      </c>
      <c r="AY198" s="15" t="s">
        <v>122</v>
      </c>
      <c r="BE198" s="176">
        <f>IF(N198="základní",J198,0)</f>
        <v>0</v>
      </c>
      <c r="BF198" s="176">
        <f>IF(N198="snížená",J198,0)</f>
        <v>0</v>
      </c>
      <c r="BG198" s="176">
        <f>IF(N198="zákl. přenesená",J198,0)</f>
        <v>0</v>
      </c>
      <c r="BH198" s="176">
        <f>IF(N198="sníž. přenesená",J198,0)</f>
        <v>0</v>
      </c>
      <c r="BI198" s="176">
        <f>IF(N198="nulová",J198,0)</f>
        <v>0</v>
      </c>
      <c r="BJ198" s="15" t="s">
        <v>82</v>
      </c>
      <c r="BK198" s="176">
        <f>ROUND(I198*H198,2)</f>
        <v>0</v>
      </c>
      <c r="BL198" s="15" t="s">
        <v>355</v>
      </c>
      <c r="BM198" s="175" t="s">
        <v>368</v>
      </c>
    </row>
    <row r="199" s="2" customFormat="1" ht="6.96" customHeight="1">
      <c r="A199" s="34"/>
      <c r="B199" s="56"/>
      <c r="C199" s="57"/>
      <c r="D199" s="57"/>
      <c r="E199" s="57"/>
      <c r="F199" s="57"/>
      <c r="G199" s="57"/>
      <c r="H199" s="57"/>
      <c r="I199" s="57"/>
      <c r="J199" s="57"/>
      <c r="K199" s="57"/>
      <c r="L199" s="35"/>
      <c r="M199" s="34"/>
      <c r="O199" s="34"/>
      <c r="P199" s="34"/>
      <c r="Q199" s="34"/>
      <c r="R199" s="34"/>
      <c r="S199" s="34"/>
      <c r="T199" s="34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</row>
  </sheetData>
  <autoFilter ref="C128:K198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DESKTOP-CGQ0O1C\Tomáš</dc:creator>
  <cp:lastModifiedBy>DESKTOP-CGQ0O1C\Tomáš</cp:lastModifiedBy>
  <dcterms:created xsi:type="dcterms:W3CDTF">2022-10-04T09:19:34Z</dcterms:created>
  <dcterms:modified xsi:type="dcterms:W3CDTF">2022-10-04T09:19:36Z</dcterms:modified>
</cp:coreProperties>
</file>